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iklova" reservationPassword="0"/>
  <workbookPr/>
  <bookViews>
    <workbookView xWindow="240" yWindow="120" windowWidth="14940" windowHeight="9225" activeTab="0"/>
  </bookViews>
  <sheets>
    <sheet name="Rekapitulace" sheetId="1" r:id="rId1"/>
    <sheet name="D.1.1_PS 675.1" sheetId="2" r:id="rId2"/>
    <sheet name="D.1.1_PS 675.2" sheetId="3" r:id="rId3"/>
    <sheet name="D.1.1_PS 676" sheetId="4" r:id="rId4"/>
    <sheet name="D.1.2_PS 677" sheetId="5" r:id="rId5"/>
    <sheet name="D.2.1.1_SO 661.1" sheetId="6" r:id="rId6"/>
    <sheet name="D.2.1.11_SO 701" sheetId="7" r:id="rId7"/>
    <sheet name="D.2.1.2_SO 661.2" sheetId="8" r:id="rId8"/>
    <sheet name="D.2.1.5_SO 201" sheetId="9" r:id="rId9"/>
    <sheet name="D.2.1.5_SO 221" sheetId="10" r:id="rId10"/>
    <sheet name="D.2.1.5_SO 662" sheetId="11" r:id="rId11"/>
    <sheet name="D.2.1.6_SO 461" sheetId="12" r:id="rId12"/>
    <sheet name="D.2.1.6_SO 462" sheetId="13" r:id="rId13"/>
    <sheet name="D.2.1.6_SO 678" sheetId="14" r:id="rId14"/>
    <sheet name="D.2.1.7_SO 301" sheetId="15" r:id="rId15"/>
    <sheet name="D.2.1.7_SO 302" sheetId="16" r:id="rId16"/>
    <sheet name="D.2.1.7_SO 352" sheetId="17" r:id="rId17"/>
    <sheet name="D.2.1.7_SO 501" sheetId="18" r:id="rId18"/>
    <sheet name="D.2.1.9_SO 101.1" sheetId="19" r:id="rId19"/>
    <sheet name="D.2.1.9_SO 101.2" sheetId="20" r:id="rId20"/>
    <sheet name="D.2.1.9_SO 102" sheetId="21" r:id="rId21"/>
    <sheet name="D.2.1.9_SO 103" sheetId="22" r:id="rId22"/>
    <sheet name="D.2.1.9_SO 104" sheetId="23" r:id="rId23"/>
    <sheet name="D.2.1.9_SO 105" sheetId="24" r:id="rId24"/>
    <sheet name="D.2.1.9_SO 111" sheetId="25" r:id="rId25"/>
    <sheet name="D.2.2.6_SO 710" sheetId="26" r:id="rId26"/>
    <sheet name="D.2.3.1_SO 671" sheetId="27" r:id="rId27"/>
    <sheet name="D.2.3.1_SO 672" sheetId="28" r:id="rId28"/>
    <sheet name="D.2.3.6_SO 673" sheetId="29" r:id="rId29"/>
    <sheet name="D.2.3.6_SO 674" sheetId="30" r:id="rId30"/>
    <sheet name="D.2.3.9_SO 401" sheetId="31" r:id="rId31"/>
    <sheet name="D.2.3.9_SO 421" sheetId="32" r:id="rId32"/>
    <sheet name="D.2.3.9_SO 451" sheetId="33" r:id="rId33"/>
    <sheet name="D.2.3.9_SO 452" sheetId="34" r:id="rId34"/>
    <sheet name="D.2.4.1_SO 001.2.1" sheetId="35" r:id="rId35"/>
    <sheet name="D.2.4.1_SO 001.2.2" sheetId="36" r:id="rId36"/>
    <sheet name="D.2.4.1_SO 001.3" sheetId="37" r:id="rId37"/>
    <sheet name="D.2.4.1_SO 001.4" sheetId="38" r:id="rId38"/>
    <sheet name="D.2.4.1_SO 001.5" sheetId="39" r:id="rId39"/>
    <sheet name="D.2.4.2_SO 801" sheetId="40" r:id="rId40"/>
    <sheet name="D.9_SO 90-90" sheetId="41" r:id="rId41"/>
    <sheet name="D.9_SO 98-98" sheetId="42" r:id="rId42"/>
  </sheets>
  <definedNames/>
  <calcPr/>
  <webPublishing/>
</workbook>
</file>

<file path=xl/sharedStrings.xml><?xml version="1.0" encoding="utf-8"?>
<sst xmlns="http://schemas.openxmlformats.org/spreadsheetml/2006/main" count="20545" uniqueCount="3278">
  <si>
    <t>Firma: Správa železnic, státní organizace</t>
  </si>
  <si>
    <t>Rekapitulace ceny</t>
  </si>
  <si>
    <t>Stavba: 20-092-239-SR - Náhrada přejezdu P6532 v km 204,392 trati Přerov - Olomouc</t>
  </si>
  <si>
    <t xml:space="preserve">Varianta: IV - </t>
  </si>
  <si>
    <t>Celková cena bez DPH:</t>
  </si>
  <si>
    <t>Celková cena s DPH:</t>
  </si>
  <si>
    <t>Objekt</t>
  </si>
  <si>
    <t>Popis</t>
  </si>
  <si>
    <t>Cena bez DPH</t>
  </si>
  <si>
    <t>DPH</t>
  </si>
  <si>
    <t>Cena s DPH</t>
  </si>
  <si>
    <t>ASPE10</t>
  </si>
  <si>
    <t>S</t>
  </si>
  <si>
    <t>Soupis prací objektu</t>
  </si>
  <si>
    <t xml:space="preserve">Stavba: </t>
  </si>
  <si>
    <t>20-092-239-SR</t>
  </si>
  <si>
    <t>Náhrada přejezdu P6532 v km 204,392 trati Přerov - Olomouc</t>
  </si>
  <si>
    <t>O</t>
  </si>
  <si>
    <t>Objekt:</t>
  </si>
  <si>
    <t>D.1.1</t>
  </si>
  <si>
    <t>ZABEZPEČOVACÍ ZAŘÍZENÍ</t>
  </si>
  <si>
    <t>O1</t>
  </si>
  <si>
    <t>Rozpočet:</t>
  </si>
  <si>
    <t>0,00</t>
  </si>
  <si>
    <t>15,00</t>
  </si>
  <si>
    <t>21,00</t>
  </si>
  <si>
    <t>3</t>
  </si>
  <si>
    <t>2</t>
  </si>
  <si>
    <t>PS 675.1</t>
  </si>
  <si>
    <t>Úprava TZZ Olomouc - Grygov</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</si>
  <si>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</si>
  <si>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</si>
  <si>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</si>
  <si>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</si>
  <si>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</si>
  <si>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</si>
  <si>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</si>
  <si>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</si>
  <si>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</si>
  <si>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</si>
  <si>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</si>
  <si>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</si>
  <si>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</si>
  <si>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</si>
  <si>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</si>
  <si>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</si>
  <si>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</si>
  <si>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</si>
  <si>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</si>
  <si>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 xml:space="preserve">  PS 675.1</t>
  </si>
  <si>
    <t>SD</t>
  </si>
  <si>
    <t>Všeobecné konstrukce a práce</t>
  </si>
  <si>
    <t>P</t>
  </si>
  <si>
    <t>02945</t>
  </si>
  <si>
    <t/>
  </si>
  <si>
    <t>OSTAT POŽADAVKY - GEOMETRICKÝ PLÁN</t>
  </si>
  <si>
    <t>HM</t>
  </si>
  <si>
    <t>2022_OTSKP</t>
  </si>
  <si>
    <t>PP</t>
  </si>
  <si>
    <t>VV</t>
  </si>
  <si>
    <t>Geodetické zamšření trasy, digitálně odměřená délka 110m 
1,10=1,100 [A]</t>
  </si>
  <si>
    <t>TS</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</si>
  <si>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</si>
  <si>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R029111</t>
  </si>
  <si>
    <t>OSTATNÍ POŽADAVKY - GEODETICKÉ ZAMĚŘENÍ - DÉLKOVÉ</t>
  </si>
  <si>
    <t>R</t>
  </si>
  <si>
    <t>Geodetické zaměření trasy, digitálně zamšřená délky 110 m 
1,10=1,100 [A]</t>
  </si>
  <si>
    <t>zahrnuje veškeré náklady spojené s objednatelem požadovanými pracemi</t>
  </si>
  <si>
    <t>Zemní práce</t>
  </si>
  <si>
    <t>13283</t>
  </si>
  <si>
    <t>HLOUBENÍ RÝH ŠÍŘ DO 2M PAŽ I NEPAŽ TŘ. II</t>
  </si>
  <si>
    <t>M3</t>
  </si>
  <si>
    <t>Viz technická zpráva a výkresová část SO 678 
délka trasy 110 m x šířka 0,5 m x hloubka 1 m = 55 m3 
110,0*0,50*1,0=55,000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</si>
  <si>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</si>
  <si>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</si>
  <si>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</si>
  <si>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Viz technická zpráva a výkresová část SO 678 
délka trasy 110 m x šířka 0,5 m x hloubka 0,80 m = 44 m3 
110,0*0,50*0,80=44,000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</si>
  <si>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</si>
  <si>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t>
  </si>
  <si>
    <t>Všeobecné práce pro silnoproud a slaboproud</t>
  </si>
  <si>
    <t>701004</t>
  </si>
  <si>
    <t>VYHLEDÁVACÍ MARKER ZEMNÍ</t>
  </si>
  <si>
    <t>KUS</t>
  </si>
  <si>
    <t>1. Položka obsahuje:  
 – veškeré práce a materiál obsažený v názvu položky  
2. Položka neobsahuje:  
 X  
3. Způsob měření:  
Udává se počet kusů kompletní konstrukce nebo práce.</t>
  </si>
  <si>
    <t>702311</t>
  </si>
  <si>
    <t>ZAKRYTÍ KABELŮ VÝSTRAŽNOU FÓLIÍ ŠÍŘKY DO 20 CM</t>
  </si>
  <si>
    <t>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</si>
  <si>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</si>
  <si>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75A</t>
  </si>
  <si>
    <t>Zabezpečovací zařízení - kabelové soubory</t>
  </si>
  <si>
    <t>7</t>
  </si>
  <si>
    <t>75A141</t>
  </si>
  <si>
    <t>KABEL METALICKÝ DVOUPLÁŠŤOVÝ PŘES 12 PÁRŮ - DODÁVKA</t>
  </si>
  <si>
    <t>KMPÁR</t>
  </si>
  <si>
    <t>1. Položka obsahuje:  
 – dodání kabelů podle typu od výrobců včetně mimostaveništní dopravy  
2. Položka neobsahuje:  
 X  
3. Způsob měření:  
Měří se n-násobky páru vodičů na kilometr.</t>
  </si>
  <si>
    <t>8</t>
  </si>
  <si>
    <t>75A227</t>
  </si>
  <si>
    <t>ZATAŽENÍ A SPOJKOVÁNÍ KABELŮ PŘES 12 PÁRŮ - MONTÁŽ</t>
  </si>
  <si>
    <t>24*110/1000=2,640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</si>
  <si>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</si>
  <si>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75A312</t>
  </si>
  <si>
    <t>KABELOVÁ FORMA (UKONČENÍ KABELŮ) PRO KABELY ZABEZPEČOVACÍ PŘES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</si>
  <si>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</si>
  <si>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</si>
  <si>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</si>
  <si>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</si>
  <si>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</si>
  <si>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</si>
  <si>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</si>
  <si>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</si>
  <si>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</si>
  <si>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12</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</si>
  <si>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</si>
  <si>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</si>
  <si>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</si>
  <si>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</si>
  <si>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</si>
  <si>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</si>
  <si>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</si>
  <si>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</si>
  <si>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</si>
  <si>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</si>
  <si>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</si>
  <si>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</si>
  <si>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</si>
  <si>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</si>
  <si>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</si>
  <si>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75D</t>
  </si>
  <si>
    <t>Železniční zabezpečovací zařízení - PZZ a ostatní traťové prvky</t>
  </si>
  <si>
    <t>16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</si>
  <si>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</si>
  <si>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</si>
  <si>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</si>
  <si>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17</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</si>
  <si>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</si>
  <si>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</si>
  <si>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</si>
  <si>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18</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</si>
  <si>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</si>
  <si>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</si>
  <si>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</si>
  <si>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19</t>
  </si>
  <si>
    <t>75D168</t>
  </si>
  <si>
    <t>RELÉOVÝ DOMEK (DO 18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</si>
  <si>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</si>
  <si>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20</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</si>
  <si>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</si>
  <si>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</si>
  <si>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</si>
  <si>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21</t>
  </si>
  <si>
    <t>R75C8Z8</t>
  </si>
  <si>
    <t>ASE - DEMONTÁŽ</t>
  </si>
  <si>
    <t>1. Položka obsahuje:   
– demontáž ASE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3. Způsob měření:   
Udává se počet kusů kompletní konstrukce nebo práce.</t>
  </si>
  <si>
    <t>22</t>
  </si>
  <si>
    <t>R75D147</t>
  </si>
  <si>
    <t>SKŘÍŇ MÍSTNÍHO OVLÁDÁNÍ - DEMONTÁŽ</t>
  </si>
  <si>
    <t>1. Položka obsahuje:   
 – demontáž skříně se všemi pomocnými a doplňujícími pracemi a součástmi, případné použití mechanizmů, včetně dopravy ze skladu k místu montáže   
2. Položka neobsahuje:   
 X   
3. Způsob měření:   
Udává se počet kusů kompletní konstrukce nebo práce.</t>
  </si>
  <si>
    <t>75E</t>
  </si>
  <si>
    <t>Ostatní práce a zařízení</t>
  </si>
  <si>
    <t>23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</si>
  <si>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</si>
  <si>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</si>
  <si>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</si>
  <si>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  
2. Položka neobsahuje:  
 X  
3. Způsob měření:  
Udává se čas v hodinách.</t>
  </si>
  <si>
    <t>24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</si>
  <si>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</si>
  <si>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</si>
  <si>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</si>
  <si>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25</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</si>
  <si>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</si>
  <si>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</si>
  <si>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</si>
  <si>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26</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</si>
  <si>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</si>
  <si>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</si>
  <si>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</si>
  <si>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995</t>
  </si>
  <si>
    <t>Poplatky za skládky</t>
  </si>
  <si>
    <t>27</t>
  </si>
  <si>
    <t>R015112</t>
  </si>
  <si>
    <t>902</t>
  </si>
  <si>
    <t>NEOCEŇOVAT - POPLATKY ZA LIKVIDACI ODPADŮ NEKONTAMINOVANÝCH - 17 05 04  VYTĚŽENÉ ZEMINY A HORNINY -  II. TŘÍDA TĚŽITELNOSTI VČ. DOPRAVY NA SKLÁDKU A MANIPULACE</t>
  </si>
  <si>
    <t>T</t>
  </si>
  <si>
    <t>Evidenční položka</t>
  </si>
  <si>
    <t>viz pol. 13283 - výkopy 
55,0*1,90=104,500 [A] 
viz pol. 17411 - zásypy 
-44,0*1,90=-83,600 [B] 
Celkem: A+B=20,900 [C]</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</si>
  <si>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</si>
  <si>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PS 675.2</t>
  </si>
  <si>
    <t>Úprava ETCS Olomouc - Grygov</t>
  </si>
  <si>
    <t xml:space="preserve">  PS 675.2</t>
  </si>
  <si>
    <t>75F</t>
  </si>
  <si>
    <t>Železniční zabezpečovací zařízení - nové technologie</t>
  </si>
  <si>
    <t>R75F2B9</t>
  </si>
  <si>
    <t>SW ADRESNÝ RBC - ÚPRAVA DLE POŽADAVKŮ</t>
  </si>
  <si>
    <t>1. Položka obsahuje:   
– úprava adresného SW RBC   
– dodávku zařízení včetně pomocného materiálu, dopravu do místa určení   
2. Položka neobsahuje:   
3. Způsob měření:   
Udává se počet kusů kompletní konstrukce nebo práce.</t>
  </si>
  <si>
    <t>PS 676</t>
  </si>
  <si>
    <t>Úprava SSZ v ŽST. Olomouc Hl.N</t>
  </si>
  <si>
    <t xml:space="preserve">  PS 676</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</si>
  <si>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</si>
  <si>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</si>
  <si>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</si>
  <si>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</si>
  <si>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</si>
  <si>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</si>
  <si>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75B9A7</t>
  </si>
  <si>
    <t>DOPRACOVÁNÍ SW DLE DALŠÍCH POŽADAVKŮ PRO JEDEN VENKOVNÍ PRVEK - MONTÁŽ</t>
  </si>
  <si>
    <t>úpravy v rámci stavebních postupů 
10,0=10,000 [A]</t>
  </si>
  <si>
    <t>1. Položka obsahuje:  
 – dopracování individuálního SW dle dalších požadavků pro jeden venkovní prvek (výhybková jednotka, návěstidlo, kolejový obvod a pod.) podle specifikace místa použití  
2. Položka neobsahuje:  
 X  
3. Způsob měření:  
Udává se počet kusů kompletní konstrukce nebo práce.</t>
  </si>
  <si>
    <t>úpravy pro definitivní stav zařízení 
10,0=10,000 [A]</t>
  </si>
  <si>
    <t>75C</t>
  </si>
  <si>
    <t>Železniční zabezpečovací zařízení - venkovní zařízení</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</si>
  <si>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</si>
  <si>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</si>
  <si>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</si>
  <si>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R75C938</t>
  </si>
  <si>
    <t>SKŘÍŇ S POČÍTAČI NÁPRAV 6 BODŮ/3 ÚSEKY - DEMONTÁŽ</t>
  </si>
  <si>
    <t>1. Položka obsahuje:   
– demontáž skříně s počítači náprav odpojení   
– demontáž skříně s počítači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</si>
  <si>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75E1C7</t>
  </si>
  <si>
    <t>PROTOKOL UTZ</t>
  </si>
  <si>
    <t>1. Položka obsahuje:  
 – protokol autorizovanou osobou podle požadavku ČSN, včetně hodnocení  
2. Položka neobsahuje:  
 X  
3. Způsob měření:  
Udává se počet kusů kompletní konstrukce nebo práce.</t>
  </si>
  <si>
    <t>D.1.2</t>
  </si>
  <si>
    <t>SDĚLOVACÍ ZAŘÍZENÍ</t>
  </si>
  <si>
    <t>PS 677</t>
  </si>
  <si>
    <t>Kamerový systém</t>
  </si>
  <si>
    <t xml:space="preserve">  PS 677</t>
  </si>
  <si>
    <t>R015310</t>
  </si>
  <si>
    <t>915</t>
  </si>
  <si>
    <t>NEOCEŇOVAT - POPLATKY ZA LIKVIDACI ODPADŮ NEKONTAMINOVANÝCH - 16 02 14 ELEKTROŠROT (VYŘAZENÁ EL. ZAŘÍZENÍ A - PŘÍSTR. - AL, CU A VZ. KOVY) VČ. DOPRAVY NA SKLÁDKU A MANIPULACE</t>
  </si>
  <si>
    <t>viz. příloha 1.001</t>
  </si>
  <si>
    <t>R015621</t>
  </si>
  <si>
    <t>918</t>
  </si>
  <si>
    <t>NEOCEŇOVAT - POPLATKY ZA LIKVIDACI ODPADŮ NEBEZPEČNÝCH - KABELY S PLASTOVOU IZOLACÍ VČ. DOPRAVY NA SKLÁDKU A MANIPULACE</t>
  </si>
  <si>
    <t>M75</t>
  </si>
  <si>
    <t>DEMONTÁŽE SDĚLOVACÍCH ZAŘÍZENÍ</t>
  </si>
  <si>
    <t>744Z05</t>
  </si>
  <si>
    <t>DEMONTÁŽ JISTIČE NEBO VYPÍNAČE Z ROZVADĚČE NN</t>
  </si>
  <si>
    <t>Viz technická zpráva a výkresová dokumentace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</si>
  <si>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</si>
  <si>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75L43Y</t>
  </si>
  <si>
    <t>KAMERA DIGITÁLNÍ (IP) DOME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</si>
  <si>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</si>
  <si>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75L45Y</t>
  </si>
  <si>
    <t>KAMEROVÝ SERVER - DEMONTÁŽ</t>
  </si>
  <si>
    <t>KS</t>
  </si>
  <si>
    <t>75L48Y</t>
  </si>
  <si>
    <t>PŘÍSLUŠENSTVÍ KS - DEMONTÁŽ</t>
  </si>
  <si>
    <t>75L4A1</t>
  </si>
  <si>
    <t>DEMONTÁŽ KAMEROVÉHO SYSTÉMU DO 25 PRVKŮ</t>
  </si>
  <si>
    <t>KOMPLET</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</si>
  <si>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</si>
  <si>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75L91Y</t>
  </si>
  <si>
    <t>DATOVÁ INFRASTRUKTURA LAN, SWITCH ETHERNET L2 - DEMONTÁŽ</t>
  </si>
  <si>
    <t>75M95Y</t>
  </si>
  <si>
    <t>DATOVÁ INFRASTRUKTURA LAN, MODEM - DEMONTÁŽ</t>
  </si>
  <si>
    <t>D.2.1.1</t>
  </si>
  <si>
    <t>Železniční svršek</t>
  </si>
  <si>
    <t>SO 661.1</t>
  </si>
  <si>
    <t xml:space="preserve">  SO 661.1</t>
  </si>
  <si>
    <t>52</t>
  </si>
  <si>
    <t>Zřízení drážního svršku</t>
  </si>
  <si>
    <t>512550</t>
  </si>
  <si>
    <t>KOLEJOVÉ LOŽE - ZŘÍZENÍ Z KAMENIVA HRUBÉHO DRCENÉHO (ŠTĚRK)</t>
  </si>
  <si>
    <t>1: Dle technické zprávy, výkresových příloh projektové dokumentace. Dle výkazů materiálu projektu. Dle tabulky kubatur projektanta. 
2: nové štěrkové lože fr. 31.5/63 mm 
3: 239</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</si>
  <si>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</si>
  <si>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</si>
  <si>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</si>
  <si>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1: Dle technické zprávy, výkresových příloh projektové dokumentace. Dle výkazů materiálu projektu. Dle tabulky kubatur projektanta. 
2: směrová a výšková úprava (SVÚ) stávající koleje 200 m na betonových pražcích provedená strojně ASP s dosypáním ŠL (0,15 m3 na bm) jeden pojezd 
3: 0,15*200 
4: následná úprava směrového a výškového uspořádání koleje - 3. podbití 292 m s dosypáním ŠL (0.1 m3 na m) 
5: 29,2</t>
  </si>
  <si>
    <t>524352</t>
  </si>
  <si>
    <t>KOLEJ 60 E2 DLOUHÉ PASY, ROZD. "U", BEZSTYKOVÁ, PR. BET. BEZPODKLADNICOVÝ, UP. PRUŽNÉ</t>
  </si>
  <si>
    <t>1: Dle technické zprávy, výkresových příloh projektové dokumentace. Dle výkazů materiálu projektu. Dle tabulky kubatur projektanta. 
2: žsv. UIC60 - nové kolejnice 60 E2, (ocel jakosti R260) nové předpjaté betonové pražce s bezpodkladnicovým pružným upevněním 
(upevnění typ W14 se svěrkami Skl 14), min. délky 2,6 m o hmotnosti min. 300 kg s úklonem úložné plochy 1:40, rozd. „u“. dlouhé kolejnicové pásy dl. 75 m svařené v BK 
3: 92</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</si>
  <si>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</si>
  <si>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</si>
  <si>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</si>
  <si>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1: Dle technické zprávy, výkresových příloh projektové dokumentace. Dle výkazů materiálu projektu. Dle tabulky kubatur projektanta. 
2: směrová a výšková úprava (SVÚ) stávající koleje na betonových pražcích provedená strojně ASP s dosypáním ŠL (0,15 m3 na bm) 
jeden pojezd ASP 
3: 200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</si>
  <si>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</si>
  <si>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</si>
  <si>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</si>
  <si>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1: Dle technické zprávy, výkresových příloh projektové dokumentace. Dle výkazů materiálu projektu. Dle tabulky kubatur projektanta. 
2: následná úprava směrového a výškového uspořádání koleje - 3. podbit 
3: 292</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</si>
  <si>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</si>
  <si>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545111</t>
  </si>
  <si>
    <t>SVAR KOLEJNIC (STEJNÉHO TVARU) 60 E2, R 65 JEDNOTLIVĚ</t>
  </si>
  <si>
    <t>1: Dle technické zprávy, výkresových příloh projektové dokumentace. Dle výkazů materiálu projektu. Dle tabulky kubatur projektanta. 
2: počet svarů v nové koleji 
3: 4*2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</si>
  <si>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</si>
  <si>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</si>
  <si>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</si>
  <si>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Dle technické zprávy, výkresových příloh projektové dokumentace. Dle výkazů materiálu projektu. Dle tabulky kubatur projektanta. 
2: broušení kolejnic 
3: 92</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</si>
  <si>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</si>
  <si>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R549331</t>
  </si>
  <si>
    <t>ZŘÍZENÍ BEZSTYKOVÉ KOLEJE NA NOVÝCH ÚSECÍCH V KOLEJI</t>
  </si>
  <si>
    <t>1: Dle technické zprávy, výkresových příloh projektové dokumentace. Dle výkazů materiálu projektu. Dle tabulky kubatur projektanta. 
2: zřízení bezstykové koleje v nové koleji 
3: 92</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</si>
  <si>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</si>
  <si>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90</t>
  </si>
  <si>
    <t>Ostatní konstrukce a práce</t>
  </si>
  <si>
    <t>2940</t>
  </si>
  <si>
    <t>OSTATNÍ POŽADAVKY - VYPRACOVÁNÍ DOKUMENTACE</t>
  </si>
  <si>
    <t>KPL</t>
  </si>
  <si>
    <t>1: Dle technické zprávy, výkresových příloh projektové dokumentace. Dle výkazů materiálu projektu. Dle tabulky kubatur projektanta. 
2: projekt zajištění prostorové polohy koleje 
3: 1</t>
  </si>
  <si>
    <t>29711</t>
  </si>
  <si>
    <t>OSTAT POŽADAVKY - GEOT MONIT NA POVRCHU - MĚŘ (GEODET) BODY</t>
  </si>
  <si>
    <t>1: Dle technické zprávy, výkresových příloh projektové dokumentace. Dle výkazů materiálu projektu. Dle tabulky kubatur projektanta. 
2: projekt zajištění prostorové polohy koleje 
3: 8</t>
  </si>
  <si>
    <t>923931</t>
  </si>
  <si>
    <t>ZAJIŠŤOVACÍ ZNAČKA KONZOLOVÁ (K) NA SLOUPU TRAKČNÍHO STOŽÁRU</t>
  </si>
  <si>
    <t>1: Dle technické zprávy, výkresových příloh projektové dokumentace. Dle výkazů materiálu projektu. Dle tabulky kubatur projektanta. 
2: konzolové vrtané na stožáry TV (integral) 
3: 8</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</si>
  <si>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</si>
  <si>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t>
  </si>
  <si>
    <t>Bourání a demontáže</t>
  </si>
  <si>
    <t>965010</t>
  </si>
  <si>
    <t>ODSTRANĚNÍ KOLEJOVÉHO LOŽE A DRÁŽNÍCH STEZEK</t>
  </si>
  <si>
    <t>1: Dle technické zprávy, výkresových příloh projektové dokumentace. Dle výkazů materiálu projektu. Dle tabulky kubatur projektanta. 
2: staré štěrkové lože 
3: 187</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</si>
  <si>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</si>
  <si>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</si>
  <si>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</si>
  <si>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Dle technické zprávy, výkresových příloh projektové dokumentace. Dle výkazů materiálu projektu. Dle tabulky kubatur projektanta. 
2: koleje na betonových pražcích tv. UIC60 
3: 92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</si>
  <si>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</si>
  <si>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965321</t>
  </si>
  <si>
    <t>ROZEBRÁNÍ PŘEJEZDU, PŘECHODU OSTATNÍCH</t>
  </si>
  <si>
    <t>M2</t>
  </si>
  <si>
    <t>1: Dle technické zprávy, výkresových příloh projektové dokumentace. Dle výkazů materiálu projektu. Dle tabulky kubatur projektanta. 
2: Pryžová přejezdová konstrukce typu STRAIL 
3: 10,8*3*2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</si>
  <si>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</si>
  <si>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96615</t>
  </si>
  <si>
    <t>BOURÁNÍ KONSTRUKCÍ Z PROSTÉHO BETONU</t>
  </si>
  <si>
    <t>1: Dle technické zprávy, výkresových příloh projektové dokumentace. Dle výkazů materiálu projektu. Dle tabulky kubatur projektanta. 
2: odpady - námezníky, sloupkové ZZ, … 
3: 0,5</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</si>
  <si>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</si>
  <si>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</si>
  <si>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905</t>
  </si>
  <si>
    <t>NEOCEŇOVAT - POPLATKY ZA LIKVIDACI ODPADŮ NEKONTAMINOVANÝCH - 17 01 01  BETON Z DEMOLIC OBJEKTŮ, ZÁKLADŮ TV apod. VČ. DOPRAVY NA SKLÁDKU A MANIPULACE (prostý beton a armovaný beton)</t>
  </si>
  <si>
    <t>R-položky MCO</t>
  </si>
  <si>
    <t>1: Dle technické zprávy, výkresových příloh projektové dokumentace. Dle výkazů materiálu projektu. Dle tabulky kubatur projektanta. 
2: odpady - námezníky, sloupkové ZZ, … 
3: 1 
4: demolice závěrné zídky a základového bloku 
5: 7,8</t>
  </si>
  <si>
    <t>R015150</t>
  </si>
  <si>
    <t>906</t>
  </si>
  <si>
    <t>NEOCEŇOVAT - POPLATKY ZA LIKVIDACI ODPADŮ  NEKONTAMINOVANÝCH - 17 05 08 ŠTĚRK Z KOLEJIŠTĚ VČ. DOPRAVY NA SKLÁDKU A VEŠKERÉ MANIPULACE</t>
  </si>
  <si>
    <t>1: Dle technické zprávy, výkresových příloh projektové dokumentace. Dle výkazů materiálu projektu. Dle tabulky kubatur projektanta. 
2: do odpadu (o) 17 05 08 
3: 392,7</t>
  </si>
  <si>
    <t>R015210</t>
  </si>
  <si>
    <t>909</t>
  </si>
  <si>
    <t>NEOCEŇOVAT - POPLATKY ZA LIKVIDACI ODPADŮ NEKONTAMINOVANÝCH - 17 01 01 ŽELEZNIČNÍ PRAŽCE BETONOVÉ VČ. DOPRAVY NA SKLÁDKU A VEŠKERÉ MANIPULACE</t>
  </si>
  <si>
    <t>1: Dle technické zprávy, výkresových příloh projektové dokumentace. Dle výkazů materiálu projektu. Dle tabulky kubatur projektanta. 
2: odpady betonové pražce 
3: 46,5</t>
  </si>
  <si>
    <t>R015250</t>
  </si>
  <si>
    <t>911</t>
  </si>
  <si>
    <t>NEOCEŇOVAT - POPLATKY ZA LIKVIDACI ODPADŮ NEKONTAMINOVANÝCH - 17 02 03 POLYETYLENOVÉ PODLOŽKY (ŽEL. SVRŠEK) VČ. DOPRAVY NA SKLÁDKU A VEŠKERÉ MANIPULACE</t>
  </si>
  <si>
    <t>1: Dle technické zprávy, výkresových příloh projektové dokumentace. Dle výkazů materiálu projektu. Dle tabulky kubatur projektanta. 
2: PA úhlové vložky 
3: 0,105</t>
  </si>
  <si>
    <t>R015260</t>
  </si>
  <si>
    <t>912</t>
  </si>
  <si>
    <t>NEOCEŇOVAT - POPLATKY ZA LIKVIDACI ODPADŮ NEKONTAMINOVANÝCH - 07 02 99 PRYŽ VČ. DOPRAVY NA SKLÁDKU A VEŠKERÉ MANIPULACE</t>
  </si>
  <si>
    <t>1: Dle technické zprávy, výkresových příloh projektové dokumentace. Dle výkazů materiálu projektu. Dle tabulky kubatur projektanta. 
2: přejezd do odpadu celkem -pryž - (o) 07 02 99 01 
3: 5,9 
4: pryžové podložky 
5: 0,055</t>
  </si>
  <si>
    <t>R015790</t>
  </si>
  <si>
    <t>921</t>
  </si>
  <si>
    <t>NEOCEŇOVAT - POPLATKY ZA LIKVIDACI ODPADŮ NEKONTAMINOVANÝCH - ŽELEZNÝ ŠROT VČ. DOPRAVY NA SKLÁDKU A VEŠKERÉ MANIPULACE</t>
  </si>
  <si>
    <t>1: Dle technické zprávy, výkresových příloh projektové dokumentace. Dle výkazů materiálu projektu. Dle tabulky kubatur projektanta. 
2: šrot kolejnice 
3: 11 
4: šrot drobné kolejivo 
5: 1</t>
  </si>
  <si>
    <t>D.2.1.11</t>
  </si>
  <si>
    <t>Protihlukové objekty</t>
  </si>
  <si>
    <t>SO 701</t>
  </si>
  <si>
    <t>IPO</t>
  </si>
  <si>
    <t xml:space="preserve">  SO 701</t>
  </si>
  <si>
    <t>Úpravy povrchů, podlahy a osazování výplní</t>
  </si>
  <si>
    <t>612325302</t>
  </si>
  <si>
    <t>Vápenocementová štuková omítka ostění nebo nadpraží</t>
  </si>
  <si>
    <t>CS ÚRS 2022 02</t>
  </si>
  <si>
    <t>Vápenocementová omítka ostění nebo nadpraží štuková</t>
  </si>
  <si>
    <t>RD na pozemku p.č. 1658'    
(2.40+1.75*2)*0.25=1,475 [A] 
(2.50+1.75*2)*0.25=1,500 [B] 
(1.03+1.75*2)*0.25=1,133 [C] 
(0.94+1.75*2)*0.25=1,110 [D] 
(1.32+1.75*2)*0.25=1,205 [E] 
(0.70+1.50*2)*0.25=0,925 [F] 
Celkem: A+B+C+D+E+F=7,348 [G]</t>
  </si>
  <si>
    <t>619991011</t>
  </si>
  <si>
    <t>Obalení konstrukcí a prvků fólií přilepenou lepící páskou</t>
  </si>
  <si>
    <t>Zakrytí vnitřních ploch před znečištěním včetně pozdějšího odkrytí konstrukcí a prvků obalením fólií a přelepením páskou</t>
  </si>
  <si>
    <t>cca  150.00=150,000 [A]</t>
  </si>
  <si>
    <t>619995001</t>
  </si>
  <si>
    <t>Začištění omítek kolem oken, dveří, podlah nebo obkladů</t>
  </si>
  <si>
    <t>Začištění omítek (s dodáním hmot) kolem oken, dveří, podlah, obkladů apod.</t>
  </si>
  <si>
    <t>1.50*3*5=22,500 [A] 
(1.20+1.50*2)*4=16,800 [B] 
1.50*3*5*2=45,000 [C] 
(1.20+1.50*2)*3*2=25,200 [D] 
(1.07+2.56*2)=6,190 [E] 
(0.86+2.56*2)=5,980 [F] 
Celkem: A+B+C+D+E+F=121,670 [G]</t>
  </si>
  <si>
    <t>764</t>
  </si>
  <si>
    <t>Konstrukce klempířské</t>
  </si>
  <si>
    <t>764002851</t>
  </si>
  <si>
    <t>Demontáž oplechování parapetů do suti</t>
  </si>
  <si>
    <t>Demontáž klempířských konstrukcí oplechování parapetů do suti</t>
  </si>
  <si>
    <t>1.50*5=7,500 [A] 
1.20*4=4,800 [B] 
(1.50*5+1.20*3)*2=22,200 [C] 
2.40+2.50=4,900 [D] 
1.03+0.94+1.32+0.70*2=4,690 [E] 
Celkem: A+B+C+D+E=44,090 [F]</t>
  </si>
  <si>
    <t>764216604</t>
  </si>
  <si>
    <t>Oplechování rovných parapetů mechanicky kotvené z Pz s povrchovou úpravou rš 330 mm</t>
  </si>
  <si>
    <t>Oplechování parapetů z pozinkovaného plechu s povrchovou úpravou rovných mechanicky kotvené, bez rohů rš 330 mm</t>
  </si>
  <si>
    <t>998764101</t>
  </si>
  <si>
    <t>Přesun hmot tonážní pro konstrukce klempířské v objektech v do 6 m</t>
  </si>
  <si>
    <t>Přesun hmot pro konstrukce klempířské stanovený z hmotnosti přesunovaného materiálu vodorovná dopravní vzdálenost do 50 m v objektech výšky do 6 m</t>
  </si>
  <si>
    <t>766</t>
  </si>
  <si>
    <t>Konstrukce truhlářské</t>
  </si>
  <si>
    <t>61140050</t>
  </si>
  <si>
    <t>okno plastové otevíravé/sklopné trojsklo do plochy 1m2</t>
  </si>
  <si>
    <t>objekt na parcele č. 1658 0.70*1.50=1,050 [A]</t>
  </si>
  <si>
    <t>61144019</t>
  </si>
  <si>
    <t>koncovka k parapetu plastovému vnitřnímu 1 pár</t>
  </si>
  <si>
    <t>SADA</t>
  </si>
  <si>
    <t>5+4+(5+3)*2+1+1+1+1+1+2=32,000 [A]</t>
  </si>
  <si>
    <t>61144404</t>
  </si>
  <si>
    <t>parapet plastový vnitřní komůrkový tl 20mm š 400mm</t>
  </si>
  <si>
    <t>1.50*5+1.20*4=12,300 [A] 
(1.50*5+1.20*3)*2=22,200 [B] 
2.40+2.50=4,900 [C] 
1.03+0.94=1,970 [D] 
1.32+0.70*2=2,720 [E] 
Celkem: A+B+C+D+E=44,090 [F]</t>
  </si>
  <si>
    <t>61187461</t>
  </si>
  <si>
    <t>práh dveřní dřevěný bukový tl 20mm dl 1270mm š 150mm</t>
  </si>
  <si>
    <t>766441812</t>
  </si>
  <si>
    <t>Demontáž parapetních desek dřevěných nebo plastových šířky přes 300 mm délky do 1000 mm</t>
  </si>
  <si>
    <t>Demontáž parapetních desek dřevěných nebo plastových šířky přes 300 mm, délky do 1000 mm</t>
  </si>
  <si>
    <t>1+1=2,000 [A]</t>
  </si>
  <si>
    <t>766441822</t>
  </si>
  <si>
    <t>Demontáž parapetních desek dřevěných nebo plastových šířky přes 300 mm délky do 2000 mm</t>
  </si>
  <si>
    <t>Demontáž parapetních desek dřevěných nebo plastových šířky přes 300 mm, délky přes 1000 do 2000 mm</t>
  </si>
  <si>
    <t>5+4+(5+3)*2+1+1+1+1=29,000 [A]</t>
  </si>
  <si>
    <t>766622131</t>
  </si>
  <si>
    <t>Montáž plastových oken plochy přes 1 m2 otevíravých v do 1,5 m s rámem do zdiva</t>
  </si>
  <si>
    <t>Montáž oken plastových včetně montáže rámu plochy přes 1 m2 otevíravých do zdiva, výšky do 1,5 m</t>
  </si>
  <si>
    <t>objekt na parcele č.2205' 
1.50*1.50*15=33,750 [A] 
1.20*1.50*10=18,000 [B] 
Celkem: A+B=51,750 [C]</t>
  </si>
  <si>
    <t>766622132</t>
  </si>
  <si>
    <t>Montáž plastových oken plochy přes 1 m2 otevíravých v do 2,5 m s rámem do zdiva</t>
  </si>
  <si>
    <t>Montáž oken plastových včetně montáže rámu plochy přes 1 m2 otevíravých do zdiva, výšky přes 1,5 do 2,5 m</t>
  </si>
  <si>
    <t>objekt na parcele č. 1658' 
2.40*1.75=4,200 [A] 
2.50*1.75=4,375 [B] 
1.03*1.75=1,803 [C] 
0.94*1.75=1,645 [D] 
1.32*1.75=2,310 [E] 
Celkem: A+B+C+D+E=14,333 [F]</t>
  </si>
  <si>
    <t>766622216</t>
  </si>
  <si>
    <t>Montáž plastových oken plochy do 1 m2 otevíravých s rámem do zdiva</t>
  </si>
  <si>
    <t>Montáž oken plastových plochy do 1 m2 včetně montáže rámu otevíravých do zdiva</t>
  </si>
  <si>
    <t>766641131</t>
  </si>
  <si>
    <t>Montáž balkónových dveří zdvojených jednokřídlových bez nadsvětlíku včetně rámu do zdiva</t>
  </si>
  <si>
    <t>Montáž balkónových dveří dřevěných nebo plastových včetně rámu zdvojených do zdiva jednokřídlových bez nadsvětlíku</t>
  </si>
  <si>
    <t>objekt na parcele č. 1658 2=2,000 [A]</t>
  </si>
  <si>
    <t>766662811</t>
  </si>
  <si>
    <t>Demontáž dveřních prahů u dveří jednokřídlových k opětovnému použití</t>
  </si>
  <si>
    <t>Demontáž dveřních konstrukcí k opětovnému použití prahů dveří jednokřídlových</t>
  </si>
  <si>
    <t>766694121</t>
  </si>
  <si>
    <t>Montáž parapetních desek dřevěných nebo plastových š přes 30 cm dl do 1,0 m</t>
  </si>
  <si>
    <t>Montáž ostatních truhlářských konstrukcí parapetních desek dřevěných nebo plastových šířky přes 300 mm, délky do 1000 mm</t>
  </si>
  <si>
    <t>objekt na parcele č. 1658 3=3,000 [A]</t>
  </si>
  <si>
    <t>766694122</t>
  </si>
  <si>
    <t>Montáž parapetních dřevěných nebo plastových š přes 30 cm dl přes 1,0 do 1,6 m</t>
  </si>
  <si>
    <t>Montáž ostatních truhlářských konstrukcí parapetních desek dřevěných nebo plastových šířky přes 300 mm, délky přes 1000 do 1600 mm</t>
  </si>
  <si>
    <t>766694123</t>
  </si>
  <si>
    <t>Montáž parapetních dřevěných nebo plastových š přes 30 cm dl přes 1,6 do 2,6 m</t>
  </si>
  <si>
    <t>Montáž ostatních truhlářských konstrukcí parapetních desek dřevěných nebo plastových šířky přes 300 mm, délky přes 1600 do 2600 mm</t>
  </si>
  <si>
    <t>766695213</t>
  </si>
  <si>
    <t>Montáž truhlářských prahů dveří jednokřídlových š přes 10 cm</t>
  </si>
  <si>
    <t>Montáž ostatních truhlářských konstrukcí prahů dveří jednokřídlových, šířky přes 100 mm</t>
  </si>
  <si>
    <t>998766101</t>
  </si>
  <si>
    <t>Přesun hmot tonážní pro kce truhlářské v objektech v do 6 m</t>
  </si>
  <si>
    <t>Přesun hmot pro konstrukce truhlářské stanovený z hmotnosti přesunovaného materiálu vodorovná dopravní vzdálenost do 50 m v objektech výšky do 6 m</t>
  </si>
  <si>
    <t>R61140052</t>
  </si>
  <si>
    <t>okno plastové otevíravé/sklopné trojsklo přes plochu 1m2 do v 1,5m</t>
  </si>
  <si>
    <t>R-položka</t>
  </si>
  <si>
    <t>objekt na parcele č.2205' 
'včetně mikroventilační štěrbiny s možností mechanického uzavření'  
'štěrbina reagující v závislosti na tlaku a vlhkosti vzduchu'  
'okenní těsnící systém'  
1.50*1.50*15=33,750 [A] 
1.20*1.50*10=18,000 [B] 
Celkem: A+B=51,750 [C]</t>
  </si>
  <si>
    <t>R61140056</t>
  </si>
  <si>
    <t>okno plastové otevíravé/sklopné trojsklo přes plochu 1m2 přes v 2,5m</t>
  </si>
  <si>
    <t>objekt na parcele č. 1658'  
'včetně mikroventilační štěrbiny s možností mechanického uzavření'  
'štěrbina reagující v závislosti na tlaku a vlhkosti vzduchu'  
'okenní těsnící systém'  
2.40*1.75 =4,200 [A] 
2.50*1.75 =4,375 [B] 
1.03*1.75 =1,803 [C] 
0.94*1.75 =1,645 [D] 
1.32*1.75=2,310 [E] 
Celkem: A+B+C+D+E=14,333 [F]</t>
  </si>
  <si>
    <t>R61140058</t>
  </si>
  <si>
    <t>dveře plastové balkonové jednokřídlové trojsklo</t>
  </si>
  <si>
    <t>objekt na parcele č. 1658'  
'včetně mikroventilační štěrbiny s možností mechanického uzavření'  
'štěrbina reagující v závislosti na tlaku a vlhkosti vzduchu'  
'okenní těsnící systém'  
4.941*1.8 Přepočtené koeficientem množství=8,894 [A] 
Celkem: A=8,894 [B]</t>
  </si>
  <si>
    <t>R76662001</t>
  </si>
  <si>
    <t>Montáž okenních doplňků okenní sklápěčky s olivou</t>
  </si>
  <si>
    <t>včetně dopravy přesunu hmot a veškeré manipulace'  
'objekt na parcele č. 1660'  
5+5=10,000 [A]</t>
  </si>
  <si>
    <t>784</t>
  </si>
  <si>
    <t>Dokončovací práce - malby a tapety</t>
  </si>
  <si>
    <t>784111001</t>
  </si>
  <si>
    <t>Oprášení (ometení ) podkladu v místnostech v do 3,80 m</t>
  </si>
  <si>
    <t>Oprášení (ometení) podkladu v místnostech výšky do 3,80 m</t>
  </si>
  <si>
    <t>28</t>
  </si>
  <si>
    <t>784181101</t>
  </si>
  <si>
    <t>Základní akrylátová jednonásobná bezbarvá penetrace podkladu v místnostech v do 3,80 m</t>
  </si>
  <si>
    <t>Penetrace podkladu jednonásobná základní akrylátová bezbarvá v místnostech výšky do 3,80 m</t>
  </si>
  <si>
    <t>29</t>
  </si>
  <si>
    <t>784211111</t>
  </si>
  <si>
    <t>Dvojnásobné bílé malby ze směsí za mokra velmi dobře oděruvzdorných v místnostech v do 3,80 m</t>
  </si>
  <si>
    <t>Malby z malířských směsí oděruvzdorných za mokra dvojnásobné, bílé za mokra oděruvzdorné velmi dobře v místnostech výšky do 3,80 m</t>
  </si>
  <si>
    <t>786</t>
  </si>
  <si>
    <t>Dokončovací práce - čalounické úpravy</t>
  </si>
  <si>
    <t>30</t>
  </si>
  <si>
    <t>786624111</t>
  </si>
  <si>
    <t>Montáž lamelové žaluzie do oken zdvojených dřevěných otevíravých, sklápěcích a vyklápěcích</t>
  </si>
  <si>
    <t>Montáž zastiňujících žaluzií lamelových do oken zdvojených otevíravých, sklápěcích nebo vyklápěcích dřevěných</t>
  </si>
  <si>
    <t>RD na pozemku p.č. 1658''  
1.07*2.56 =2,739 [A] 
1.03*1.75 =1,803 [B] 
0.94*1.75 =1,645 [C] 
0.86*2.56 =2,202 [D] 
1.32*1.75 =2,310 [E] 
0.70*1.50=1,050 [F] 
Celkem: A+B+C+D+E+F=11,749 [G]</t>
  </si>
  <si>
    <t>31</t>
  </si>
  <si>
    <t>R61199001</t>
  </si>
  <si>
    <t>Vnitřní hliníkové horizontální žaluzie, lamela š. 25mm, ovládání řetízkem</t>
  </si>
  <si>
    <t>RD na pozemku p.č. 1658''  
'včetně dopravy, přesunu hmot a veškeré manipulace'  
1.07*2.56 =2,739 [A] 
1.03*1.75 =1,803 [B] 
0.94*1.75 =1,645 [C] 
0.86*2.56 =2,202 [D] 
1.32*1.75 =2,310 [E] 
0.70*1.50=1,050 [F] 
Celkem: A+B+C+D+E+F=11,749 [G]</t>
  </si>
  <si>
    <t>Ostatní konstrukce a práce, bourání</t>
  </si>
  <si>
    <t>32</t>
  </si>
  <si>
    <t>968062355</t>
  </si>
  <si>
    <t>Vybourání dřevěných rámů oken dvojitých včetně křídel pl do 2 m2</t>
  </si>
  <si>
    <t>Vybourání dřevěných rámů oken s křídly, dveřních zárubní, vrat, stěn, ostění nebo obkladů rámů oken s křídly dvojitých, plochy do 2 m2</t>
  </si>
  <si>
    <t>rodinný dům p.č. 1658'  
'1030x1750mm - 1ks'  
1.03*1.75 =1,803 [A] 
'940x1750mm - 1ks'  
0.94*1.75 =1,645 [B] 
'700x1500mm - 2ks'  
0.70*1.50*2=2,100 [C] 
Celkem: A+B+C=5,548 [D]</t>
  </si>
  <si>
    <t>33</t>
  </si>
  <si>
    <t>968062357</t>
  </si>
  <si>
    <t>Vybourání dřevěných rámů oken dvojitých včetně křídel pl přes 4 m2</t>
  </si>
  <si>
    <t>Vybourání dřevěných rámů oken s křídly, dveřních zárubní, vrat, stěn, ostění nebo obkladů rámů oken s křídly dvojitých, plochy přes 4 m2</t>
  </si>
  <si>
    <t>rodinný dům p.č. 1658'  
'2400x1750mm - 1ks'  
2.40*1.75 =4,200 [A] 
'2500x1750mm - 1ks'  
2.50*1.75 =4,375 [B] 
'1320x1750mm - 1ks'  
1.32*1.75=2,310 [C] 
Celkem: A+B+C=10,885 [D]</t>
  </si>
  <si>
    <t>34</t>
  </si>
  <si>
    <t>968062456</t>
  </si>
  <si>
    <t>Vybourání dřevěných dveřních zárubní pl přes 2 m2</t>
  </si>
  <si>
    <t>Vybourání dřevěných rámů oken s křídly, dveřních zárubní, vrat, stěn, ostění nebo obkladů dveřních zárubní, plochy přes 2 m2</t>
  </si>
  <si>
    <t>rodinný dům p.č. 1658'  
'1070x2560mm - 1ks'  
1.07*2.56 =2,739 [A] 
'860x2560mm - 1ks'  
0.86*2.56=2,202 [B] 
Celkem: A+B=4,941 [C]</t>
  </si>
  <si>
    <t>35</t>
  </si>
  <si>
    <t>968082016</t>
  </si>
  <si>
    <t>Vybourání plastových rámů oken včetně křídel plochy přes 1 do 2 m2</t>
  </si>
  <si>
    <t>Vybourání plastových rámů oken s křídly, dveřních zárubní, vrat rámu oken s křídly, plochy přes 1 do 2 m2</t>
  </si>
  <si>
    <t>Holická 1155/51 - 1.NP (podélná fasáda k trati, štít k ul. Holická)'  
'1200x1500mm - 4ks'  
1.20*1.50*4 =7,200 [A] 
'Holická 1155/51 - 2.NP (podélná fasáda k trati, štít k ul. Holická)'  
'1200x1500mm - 3ks'  
1.20*1.50*3 =5,400 [B] 
'Holická 1155/51 - 3.NP (podélná fasáda k trati, štít k ul. Holická)'  
'1200x1500mm - 3ks'  
1.20*1.50*3=5,400 [C] 
Celkem: A+B+C=18,000 [D]</t>
  </si>
  <si>
    <t>36</t>
  </si>
  <si>
    <t>968082017</t>
  </si>
  <si>
    <t>Vybourání plastových rámů oken včetně křídel plochy přes 2 do 4 m2</t>
  </si>
  <si>
    <t>Vybourání plastových rámů oken s křídly, dveřních zárubní, vrat rámu oken s křídly, plochy přes 2 do 4 m2</t>
  </si>
  <si>
    <t>Holická 1155/51 - 1.NP (podélná fasáda k trati, štít k ul. Holická)'  
'1500x1500mm - 5ks'  
1.50*1.50*5 =11,250 [A] 
'Holická 1155/51 - 2.NP (podélná fasáda k trati)'  
'1500x1500mm - 5ks'  
1.50*1.50*5 =11,250 [B] 
'Holická 1155/51 - 3.NP (podélná fasáda k trati)'  
'1500x1500mm - 5ks'  
1.50*1.50*5=11,250 [C] 
Celkem: A+B+C=33,750 [D]</t>
  </si>
  <si>
    <t>37</t>
  </si>
  <si>
    <t>R015170</t>
  </si>
  <si>
    <t>907</t>
  </si>
  <si>
    <t>NEOCEŇOVAT - POPLATKY ZA LIKVIDACI ODPADŮ NEKONTAMINOVANÝCH - 17 02 01  DŘEVO PO STAVEBNÍM POUŽITÍ, Z DEMOLIC VČ. DOPRAVY NA SKLÁDKU A MANIPULACE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</si>
  <si>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</si>
  <si>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38</t>
  </si>
  <si>
    <t>R015190</t>
  </si>
  <si>
    <t>908</t>
  </si>
  <si>
    <t>NEOCEŇOVAT - POPLATKY ZA LIKVIDACI ODPADŮ NEKONTAMINOVANÝCH - 17 02 03  PLASTY Z INTERIÉRŮ REKONSTRUOVANÝCH - OBJEKTŮ VČ. DOPRAVY NA SKLÁDKU A MANIPULACE</t>
  </si>
  <si>
    <t>D.2.1.2</t>
  </si>
  <si>
    <t>Železniční spodek</t>
  </si>
  <si>
    <t>SO 661.2</t>
  </si>
  <si>
    <t xml:space="preserve">  SO 661.2</t>
  </si>
  <si>
    <t>11332</t>
  </si>
  <si>
    <t>ODSTRANĚNÍ PODKLADŮ ZPEVNĚNÝCH PLOCH Z KAMENIVA NESTMELENÉHO</t>
  </si>
  <si>
    <t>1: Dle technické zprávy, výkresových příloh projektové dokumentace. Dle výkazů materiálu projektu. Dle tabulky kubatur projektanta. 
2: odstranění štěrkodrti tl. 250 mm 
3: 70*0,25 
4: nezpevněná krajnice tl. 100 mm (materiál z odfrézovaného asfaltu - asfaltový recyklát) 
5: 0,1*12,27 
6: štěrkodrť promísená s hlínou tl. 250 mm 
7: 70*0,25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</si>
  <si>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</si>
  <si>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</si>
  <si>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</si>
  <si>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1: Dle technické zprávy, výkresových příloh projektové dokumentace. Dle výkazů materiálu projektu. Dle tabulky kubatur projektanta. 
2: frézování asfaltových vrstev tl. 150 mm 
3: 70*0,15</t>
  </si>
  <si>
    <t>12110</t>
  </si>
  <si>
    <t>SEJMUTÍ ORNICE NEBO LESNÍ PŮDY</t>
  </si>
  <si>
    <t>1: Dle technické zprávy, výkresových příloh projektové dokumentace. Dle výkazů materiálu projektu. Dle tabulky kubatur projektanta. 
2: odhumusování 
3: 47</t>
  </si>
  <si>
    <t>položka zahrnuje sejmutí ornice bez ohledu na tloušťku vrstvy a její vodorovnou dopravu  
nezahrnuje uložení na trvalou skládku</t>
  </si>
  <si>
    <t>12373</t>
  </si>
  <si>
    <t>ODKOP PRO SPOD STAVBU SILNIC A ŽELEZNIC TŘ. I</t>
  </si>
  <si>
    <t>1: Dle technické zprávy, výkresových příloh projektové dokumentace. Dle výkazů materiálu projektu. Dle tabulky kubatur projektanta. 
2: výkopy z kolejiště - zemina 
3: 89 
4: výkop při demolici stávajícího vozovkového souvrstv 
5: 36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</si>
  <si>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</si>
  <si>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</si>
  <si>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</si>
  <si>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1: Dle technické zprávy, výkresových příloh projektové dokumentace. Dle výkazů materiálu projektu. Dle tabulky kubatur projektanta. 
2: zásypy 
3: 106 
4: ornice 
5: 47</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</si>
  <si>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</si>
  <si>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</si>
  <si>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</si>
  <si>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 Dle technické zprávy, výkresových příloh projektové dokumentace. Dle výkazů materiálu projektu. Dle tabulky kubatur projektanta. 
2: výkop rýhy pro trativody 
3: 6 
4: výkop rýhy pro svodné potrubí 
5: 0,5 
6: výkop zeminy pro nezpevněný a zpevněný příkop 
7: 882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</si>
  <si>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</si>
  <si>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</si>
  <si>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</si>
  <si>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1: Dle technické zprávy, výkresových příloh projektové dokumentace. Dle výkazů materiálu projektu. Dle tabulky kubatur projektanta. 
2: výkop pro trativodní šachty betonové 
3: 1,8 
4: výkop pro trativodní šachty plastové 
5: 1,8</t>
  </si>
  <si>
    <t>1: Dle technické zprávy, výkresových příloh projektové dokumentace. Dle výkazů materiálu projektu. Dle tabulky kubatur projektanta. 
2: zhutněný zásyp rýhy pro svodné potrubí 
3: 0,3 
4: zásyp potrubí při zatrubnění příkopu 
5: 65</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</si>
  <si>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</si>
  <si>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</si>
  <si>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</si>
  <si>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1: Dle technické zprávy, výkresových příloh projektové dokumentace. Dle výkazů materiálu projektu. Dle tabulky kubatur projektanta. 
2: zhutněný zásyp příkopových žlabů pod odvodňovací otvory 
3: 39</t>
  </si>
  <si>
    <t>17481</t>
  </si>
  <si>
    <t>ZÁSYP JAM A RÝH Z NAKUPOVANÝCH MATERIÁLŮ</t>
  </si>
  <si>
    <t>1: Dle technické zprávy, výkresových příloh projektové dokumentace. Dle výkazů materiálu projektu. Dle tabulky kubatur projektanta. 
2: Zpevněný příkop 
3: zásyp, propustný nenamrzavý materiál fr. 16/32 
4: 163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</si>
  <si>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</si>
  <si>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</si>
  <si>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</si>
  <si>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1: Dle technické zprávy, výkresových příloh projektové dokumentace. Dle výkazů materiálu projektu. Dle tabulky kubatur projektanta. 
2: Trativodní šachty 
3: obsyp šachty zeminou z výkopu 
4: 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</si>
  <si>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</si>
  <si>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</si>
  <si>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</si>
  <si>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1: Dle technické zprávy, výkresových příloh projektové dokumentace. Dle výkazů materiálu projektu. Dle tabulky kubatur projektanta. 
2: Zatrubnění příkopu 
3: štěrkopískový obsyp 
4: 8,1 
5: Zpevněný příkop 
6: obsyp odvodňovacích otvorů příkopových žlabů štěrkem fr. 63/125 
7: 9 
8: Svodné potrubí 
9: štěrkopískový obsyp 
10: 0,8 
11: Trativodní šachty 
12: obsyp šachty kamenivem fr. 16/32 
13: 0,9</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</si>
  <si>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</si>
  <si>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</si>
  <si>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</si>
  <si>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1: Dle technické zprávy, výkresových příloh projektové dokumentace. Dle výkazů materiálu projektu. Dle tabulky kubatur projektanta. 
2: Vsakovací objekt 
3: rýha vyplněná propustným nenamrzavým materiálem fr. 31.5/63 mm hl. 1,2 m 
4: 30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</si>
  <si>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</si>
  <si>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</si>
  <si>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</si>
  <si>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Dle výkazů materiálu projektu. Dle tabulky kubatur projektanta. 
2: Pražcové podloží 
3: úprava a přehutnění zemní pláně (včetně odřezů) 
4: 518</t>
  </si>
  <si>
    <t>položka zahrnuje úpravu pláně včetně vyrovnání výškových rozdílů. Míru zhutnění určuje projekt.</t>
  </si>
  <si>
    <t>18222</t>
  </si>
  <si>
    <t>ROZPROSTŘENÍ ORNICE VE SVAHU V TL DO 0,15M</t>
  </si>
  <si>
    <t>1: Dle technické zprávy, výkresových příloh projektové dokumentace. Dle výkazů materiálu projektu. Dle tabulky kubatur projektanta. 
2: zásyp zeminou vhodnou pro osetí (ohumusování) tl. 0,15 m 
3: 615</t>
  </si>
  <si>
    <t>položka zahrnuje:  
nutné přemístění ornice z dočasných skládek vzdálených do 50m  
rozprostření ornice v předepsané tloušťce ve svahu přes 1:5</t>
  </si>
  <si>
    <t>18241</t>
  </si>
  <si>
    <t>ZALOŽENÍ TRÁVNÍKU RUČNÍM VÝSEVEM</t>
  </si>
  <si>
    <t>1: Dle technické zprávy, výkresových příloh projektové dokumentace. Dle výkazů materiálu projektu. Dle tabulky kubatur projektanta. 
2: osetí svahů travním semenem 
3: 615</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</si>
  <si>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</si>
  <si>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</si>
  <si>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</si>
  <si>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</si>
  <si>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</si>
  <si>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</si>
  <si>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1: Dle technické zprávy, výkresových příloh projektové dokumentace. Dle výkazů materiálu projektu. Dle tabulky kubatur projektanta. 
2: osetí svahů travním semenem 
3: 615*0,01</t>
  </si>
  <si>
    <t>položka zahrnuje veškerý materiál, výrobky a polotovary, včetně mimostaveništní a vnitrostaveništní dopravy (rovněž přesuny), včetně naložení a složení, případně s uložením</t>
  </si>
  <si>
    <t>R182304</t>
  </si>
  <si>
    <t>ZAJIŠTĚNÍ ZEMINY VHODNÉ K OHUMUSOVÁNÍ, VČETNĚ NALOŽENÍ A DOVOZU NA MÍSTO STAVBY</t>
  </si>
  <si>
    <t>1: Dle technické zprávy, výkresových příloh projektové dokumentace. Dle výkazů materiálu projektu. Dle tabulky kubatur projektanta. 
2: nový materiál 
3: 46</t>
  </si>
  <si>
    <t>veškeré práce jsou obsaženy v textu položky</t>
  </si>
  <si>
    <t>Základy</t>
  </si>
  <si>
    <t>21152</t>
  </si>
  <si>
    <t>SANAČNÍ ŽEBRA Z KAMENIVA DRCENÉHO</t>
  </si>
  <si>
    <t>1: Dle technické zprávy, výkresových příloh projektové dokumentace. Dle výkazů materiálu projektu. Dle tabulky kubatur projektanta. 
2: Trativody 
3: zásyp rýhy trativodu kamenivem fr.16/32 
4: 6</t>
  </si>
  <si>
    <t>položka zahrnuje dodávku předepsaného kameniva, mimostaveništní a vnitrostaveništní dopravu a jeho uložení není-li v zadávací dokumentaci uvedeno jinak, jedná se o nakupovaný materiál</t>
  </si>
  <si>
    <t>21461</t>
  </si>
  <si>
    <t>SEPARAČNÍ GEOTEXTILIE</t>
  </si>
  <si>
    <t>1: Dle technické zprávy, výkresových příloh projektové dokumentace. Dle výkazů materiálu projektu. Dle tabulky kubatur projektanta. 
2: Trativody 
3: geotextílie separační 
4: 34 
5: Zpevněný příkop 
6: geotextilie separační 
7: 519</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</si>
  <si>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</si>
  <si>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</si>
  <si>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t>
  </si>
  <si>
    <t>1: Dle technické zprávy, výkresových příloh projektové dokumentace. Dle výkazů materiálu projektu. Dle tabulky kubatur projektanta. 
2: protierozní (jutové) rohože, včetně kotvení ke svahu 
3: 334</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</si>
  <si>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</si>
  <si>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40</t>
  </si>
  <si>
    <t>Vodorovné konstrukce</t>
  </si>
  <si>
    <t>451313</t>
  </si>
  <si>
    <t>PODKLADNÍ A VÝPLŇOVÉ VRSTVY Z PROSTÉHO BETONU C16/20</t>
  </si>
  <si>
    <t>1: Dle technické zprávy, výkresových příloh projektové dokumentace. Dle výkazů materiálu projektu. Dle tabulky kubatur projektanta. 
2: Zpevněný příkop 
3: betonové lože C16/20nX0 
4: 28</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</si>
  <si>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</si>
  <si>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</si>
  <si>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</si>
  <si>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1: Dle technické zprávy, výkresových příloh projektové dokumentace. Dle výkazů materiálu projektu. Dle tabulky kubatur projektanta. 
2: Vyústní objekty 
3: beton podkladní C20/25nXF3 (pod dlažbu) tl. 0,10 m 
4: 1,9 
5: Zpevněný příkop 
6: betonové lože C20/25nXF3 
7: 6</t>
  </si>
  <si>
    <t>45152</t>
  </si>
  <si>
    <t>PODKLADNÍ A VÝPLŇOVÉ VRSTVY Z KAMENIVA DRCENÉHO</t>
  </si>
  <si>
    <t>1: Dle technické zprávy, výkresových příloh projektové dokumentace. Dle výkazů materiálu projektu. Dle tabulky kubatur projektanta. 
2: Vyústní objekty 
3: podkladní vrstva štěrkodrti (tl. 0,10 m) 
4: 1,9</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</si>
  <si>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</si>
  <si>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</si>
  <si>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</si>
  <si>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1: Dle technické zprávy, výkresových příloh projektové dokumentace. Dle výkazů materiálu projektu. Dle tabulky kubatur projektanta. 
2: Trativody + svodné potrubí 
3: štěrkopískový podsyp tl. 0,05 m 
4: 0,4 
5: štěrkopískový podsyp tl. 0,20 m 
6: 0,2 
7: štěrkopískový podsyp tl. 0,05 m 
8: 0,1 
9: štěrkopískový podsyp tl. 0,05 m 
10: 0,1</t>
  </si>
  <si>
    <t>465512</t>
  </si>
  <si>
    <t>DLAŽBY Z LOMOVÉHO KAMENE NA MC</t>
  </si>
  <si>
    <t>1: Dle technické zprávy, výkresových příloh projektové dokumentace. Dle výkazů materiálu projektu. Dle tabulky kubatur projektanta. 
2: kamenná dlažba tl. 0,20 m včetně vyspárování cementovou maltou 
3: 18*0,2</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</si>
  <si>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</si>
  <si>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711</t>
  </si>
  <si>
    <t>Izolace proti vodě</t>
  </si>
  <si>
    <t>711111</t>
  </si>
  <si>
    <t>IZOLACE BĚŽNÝCH KONSTRUKCÍ PROTI ZEMNÍ VLHKOSTI ASFALTOVÝMI NÁTĚRY</t>
  </si>
  <si>
    <t>1: Dle technické zprávy, výkresových příloh projektové dokumentace. Dle výkazů materiálu projektu. Dle tabulky kubatur projektanta. 
2: Zpevněný příkop 
3: hydroizolační nátěr 
4: 388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</si>
  <si>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</si>
  <si>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80</t>
  </si>
  <si>
    <t>Trubní vedení</t>
  </si>
  <si>
    <t>87434</t>
  </si>
  <si>
    <t>POTRUBÍ Z TRUB PLASTOVÝCH ODPADNÍCH DN DO 200MM</t>
  </si>
  <si>
    <t>1: Dle technické zprávy, výkresových příloh projektové dokumentace. Dle výkazů materiálu projektu. Dle tabulky kubatur projektanta. 
2: svodné potrubí PE HD - DN 200 
3: 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</si>
  <si>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</si>
  <si>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</si>
  <si>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t>
  </si>
  <si>
    <t>1: Dle technické zprávy, výkresových příloh projektové dokumentace. Dle výkazů materiálu projektu. Dle tabulky kubatur projektanta. 
2: Potrubí PE HD - DN 400 
3: 16,2</t>
  </si>
  <si>
    <t>875332</t>
  </si>
  <si>
    <t>POTRUBÍ DREN Z TRUB PLAST DN DO 150MM DĚROVANÝCH</t>
  </si>
  <si>
    <t>1: Dle technické zprávy, výkresových příloh projektové dokumentace. Dle výkazů materiálu projektu. Dle tabulky kubatur projektanta. 
2: trativodky PE HD - DN 150 
3: 17</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</si>
  <si>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</si>
  <si>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894846</t>
  </si>
  <si>
    <t>ŠACHTY KANALIZAČNÍ PLASTOVÉ D 400MM</t>
  </si>
  <si>
    <t>1: Dle technické zprávy, výkresových příloh projektové dokumentace. Dle výkazů materiálu projektu. Dle tabulky kubatur projektanta. 
2: trativodní šachty plastové PE HD DN 400 s uzamykatelným poklopem 1 ks 
- celková výška šachet 1 m 
- průměrná výška šachty 1.0 m 
3: 1</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</si>
  <si>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</si>
  <si>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</si>
  <si>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</si>
  <si>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1: Dle technické zprávy, výkresových příloh projektové dokumentace. Dle výkazů materiálu projektu. Dle tabulky kubatur projektanta. 
2: Vyústní objekty 
3: 3</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</si>
  <si>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</si>
  <si>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R1-899</t>
  </si>
  <si>
    <t>PLECHOVÝ ŠTÍTEK S OZNAČENÍM ČÍSLA ŠACHTY - KOMPLETNÍ DODÁVKA A MONTÁŽ</t>
  </si>
  <si>
    <t>1: Dle technické zprávy, výkresových příloh projektové dokumentace. Dle výkazů materiálu projektu. Dle tabulky kubatur projektanta. 
2: plechový štítek s označením čísla šachty - osazeno na šachty 
3: 2</t>
  </si>
  <si>
    <t>Kompletní dodávka a montáž vč. dopravy a všech potřebných materiálů bez ohledu na použité technologii.</t>
  </si>
  <si>
    <t>R89502</t>
  </si>
  <si>
    <t>ŠACHTA BETONOVÁ DN 800 S POKLOPEM - vč. potřebných navrtávek</t>
  </si>
  <si>
    <t>1: Dle technické zprávy, výkresových příloh projektové dokumentace. Dle výkazů materiálu projektu. Dle tabulky kubatur projektanta. 
2: trativodní šachty betonové DN 800 - včetně těsnící pěny, dvoudílných poklopů a otvorů pro potrubí 
3: 1</t>
  </si>
  <si>
    <t>– položky pro konstrukce na trubním vedení zahrnují kompletní konstrukce trubního vedení a to buď ve spojení s potrubím nebo samostatně. Zahrnují rovněž úpravy typových konstrukcí, spojovací a těsnící materiál, předepsané povrchové úpravy, máčení cihel, vyspárování a pod. Šachty, vpustě, kabelové komory zahrnují i poklopy s rámem, mříže s rámem, koše na bahno,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</si>
  <si>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935232</t>
  </si>
  <si>
    <t>PŘÍKOPOVÉ ŽLABY Z BETON TVÁRNIC ŠÍŘ DO 1200MM DO BETONU TL 100MM</t>
  </si>
  <si>
    <t>1: Dle technické zprávy, výkresových příloh projektové dokumentace. Dle výkazů materiálu projektu. Dle tabulky kubatur projektanta. 
2: Zpevněný příkop 
3: příkopové tvárnice TZZ3 (včetně vyspárování) 
4: 30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</si>
  <si>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</si>
  <si>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935903</t>
  </si>
  <si>
    <t>ŽLABY A RIGOLY Z PŘÍKOPOVÝCH ŽLABŮ (VČETNĚ POKLOPŮ A MŘÍŽÍ) UCB 0</t>
  </si>
  <si>
    <t>1: Dle technické zprávy, výkresových příloh projektové dokumentace. Dle výkazů materiálu projektu. Dle tabulky kubatur projektanta. 
2: příkopové zídky UCB0 s poklopem 
3: 115</t>
  </si>
  <si>
    <t>1. Položka obsahuje:  
 – veškeré práce a materiál obsažený v názvu položky  
2. Položka neobsahuje:  
 X  
3. Způsob měření:  
Měří se metr délkový.</t>
  </si>
  <si>
    <t>1: Dle technické zprávy, výkresových příloh projektové dokumentace. Dle výkazů materiálu projektu. Dle tabulky kubatur projektanta. 
2: stávající šachty, trouby, panely a konstrukce do odpadu (o) 17 01 01 
3: 36/2</t>
  </si>
  <si>
    <t>39</t>
  </si>
  <si>
    <t>R015111</t>
  </si>
  <si>
    <t>901</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</si>
  <si>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</si>
  <si>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do odpadu - výkopová zemina - odkop (o) 17 05 04 
3: 1733</t>
  </si>
  <si>
    <t>R015130</t>
  </si>
  <si>
    <t>904</t>
  </si>
  <si>
    <t>NEOCEŇOVAT - POPLATKY ZA LIKVIDACI ODPADŮ NEKONTAMINOVANÝCH - 17 03 02 VYBOURANÝ ASFALTOVÝ BETON BEZ DEHTU - , VČ.DOPRAVY</t>
  </si>
  <si>
    <t>1: Dle technické zprávy, výkresových příloh projektové dokumentace. Dle výkazů materiálu projektu. Dle tabulky kubatur projektanta. 
2: do odpadu celkem -vybouraný asfaltový beton - (o) 17 03 02 
3: 23,1+2,7</t>
  </si>
  <si>
    <t>41</t>
  </si>
  <si>
    <t>1: Dle technické zprávy, výkresových příloh projektové dokumentace. Dle výkazů materiálu projektu. Dle tabulky kubatur projektanta. 
2: stávající šachty, trouby, panely a konstrukce do odpadu (o) 17 01 01 
3: 36</t>
  </si>
  <si>
    <t>42</t>
  </si>
  <si>
    <t>R015330</t>
  </si>
  <si>
    <t>916</t>
  </si>
  <si>
    <t>NEOCEŇOVAT - POPLATKY ZA LIKVIDACI ODPADŮ NEKONTAMINOVANÝCH - 17 05 04 KAMENNÁ SUŤ VČ. DOPRAVY NA SKLÁDKU A MANIPULACE</t>
  </si>
  <si>
    <t>1: Dle technické zprávy, výkresových příloh projektové dokumentace. Dle výkazů materiálu projektu. Dle tabulky kubatur projektanta. 
2: odstranění štěrkodrti tl. 250 mm 
3: 33,2 
4: štěrkodrť promísená s hlínou tl. 250 mm 
5: 33,2</t>
  </si>
  <si>
    <t>D.2.1.5</t>
  </si>
  <si>
    <t>Mosty, propustky, zdi</t>
  </si>
  <si>
    <t>SO 201</t>
  </si>
  <si>
    <t>Most na sil. III/ přes trať Olomouc - Přerov</t>
  </si>
  <si>
    <t xml:space="preserve">  SO 201</t>
  </si>
  <si>
    <t>2911</t>
  </si>
  <si>
    <t>OSTATNÍ POŽADAVKY - GEODETICKÉ ZAMĚŘENÍ</t>
  </si>
  <si>
    <t>1: Dle technické zprávy, výkresových příloh projektové dokumentace. Dle výkazů materiálu projektu. Dle tabulky kubatur projektanta. 
2: dokumentace skutečného provedení, fotodokumentace, pasportizace; 1,00</t>
  </si>
  <si>
    <t>29412</t>
  </si>
  <si>
    <t>OSTATNÍ POŽADAVKY - VYPRACOVÁNÍ MOSTNÍHO LISTU</t>
  </si>
  <si>
    <t>2943</t>
  </si>
  <si>
    <t>OSTATNÍ POŽADAVKY - VYPRACOVÁNÍ RDS</t>
  </si>
  <si>
    <t>1: Dle technické zprávy, výkresových příloh projektové dokumentace. Dle výkazů materiálu projektu. Dle tabulky kubatur projektanta. 
2: vypracování RDS;   1</t>
  </si>
  <si>
    <t>2945</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</si>
  <si>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</si>
  <si>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2953</t>
  </si>
  <si>
    <t>OSTATNÍ POŽADAVKY - HLAVNÍ MOSTNÍ PROHLÍDKA</t>
  </si>
  <si>
    <t>položka zahrnuje :  
- úkony dle ČSN 73 6221  
- provedení hlavní mostní prohlídky oprávněnou fyzickou nebo právnickou osobou  
- vyhotovení záznamu (protokolu), který jednoznačně definuje stav mostu</t>
  </si>
  <si>
    <t>3100</t>
  </si>
  <si>
    <t>ZAŘÍZENÍ STAVENIŠTĚ - ZŘÍZENÍ, PROVOZ, DEMONTÁŽ</t>
  </si>
  <si>
    <t>zahrnuje objednatelem povolené náklady na pořízení (event. pronájem), provozování, udržování a likvidaci zhotovitelova zařízení</t>
  </si>
  <si>
    <t>11511</t>
  </si>
  <si>
    <t>ČERPÁNÍ VODY DO 500 L/MIN</t>
  </si>
  <si>
    <t>Dle TZ, čerpání vody během výstavby; předpoklad;   100,00=100,000 [A]</t>
  </si>
  <si>
    <t>Položka čerpání vody na povrchu zahrnuje i potrubí, pohotovost záložní čerpací soupravy a zřízení čerpací jímky. Součástí položky je také následná demontáž a likvidace těchto zařízení</t>
  </si>
  <si>
    <t>1: Dle technické zprávy, výkresových příloh projektové dokumentace. Dle výkazů materiálu projektu. Dle tabulky kubatur projektanta. 
2: materiál z mezdieponie pro zpětné zásypy, násypy 
3: dle pol. 17411;         1732,60=1 732,600 [A] 
4: dle pol. 17110;          3590,684=3 590,684 [B] 
A+B=5 323,284 [C]</t>
  </si>
  <si>
    <t>13183</t>
  </si>
  <si>
    <t>HLOUBENÍ JAM ZAPAŽ I NEPAŽ TŘ II</t>
  </si>
  <si>
    <t>Dle technické zprávy, výkresových příloh projektové dokumentace. Dle výkazů materiálu projektu. Dle tabulky kubatur projektanta. 
odvoz na mezideponii, dle výkresu 04.02 
1: odtěžení konst. náspu OP1;   4975,00=4 975,000 [A] 
2: odtěžení konst. náspu OP4;   4510,00=4 510,000 [B] 
3: výkopy pro OP1;     1385,00+130,00=1 515,000 [C] 
4: výkopy pro OP4;     2065,00+110,00=2 175,000 [D] 
5: výkopy pro P2;    190,00=190,000 [E] 
6: výkopy pro P3;    255,00=255,000 [F] 
Celkem:   A+B+C+D+E+F=13 620,000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</si>
  <si>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</si>
  <si>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</si>
  <si>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</si>
  <si>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1: Dle technické zprávy, výkresových příloh projektové dokumentace. Dle výkazů materiálu projektu. Dle tabulky kubatur projektanta. 
2: zřízení svahových kuželů z výzisku stavby, měřeno digitálně 
3: 2*(3,14*15,70*16,00*9,5/3)*0,30 
4: (3,14*18,00*18,00*10,0/3)*0,30 
5: (3,14*18,50*18,50*10,0/3)*0,30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</si>
  <si>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</si>
  <si>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</si>
  <si>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</si>
  <si>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1: dle pol. 13183;    13620,00=13 620,000 [A] 
2: dle pol.  264141; zemina z vrtů;  dle výkresu výkopů, odpady z vrtů;   689,92+4*4,00*3,14*0,50*0,50=702,480 [B] 
Celkem: A+B=14 322,480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</si>
  <si>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</si>
  <si>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Dle výkazů materiálu projektu. Dle tabulky kubatur projektanta. 
2: zásypy základů vhodnou zeminou z výzisku 
3: měřeno digitálně 
4: OP1;  13,00*(8,14+2,93)=143,910 [A] 
5: P2;  13,00*(1,90+1,90)=49,400 [B] 
6: P3;    13,00*(2,50+3,620)=79,560 [C] 
7: OP4;  13,00*(11,35+6,40)=230,750 [D] 
8: hutněný zásyp za opěrami, z výzisku, měřeno digitálně 
9: OP1;    42,20*13,0=548,600 [E] 
10: OP4:  49,20*13,00=639,600 [F] 
11: zásyp hluchých vrtů, dle výkresu výkopů;   40,78=40,780 [G] 
A+B+C+D+E+F+G=1 732,600 [H]</t>
  </si>
  <si>
    <t>2: ochranný zásyp za opěrami, z nakupovaného materiálu 
3: měřeno digitálně;  (10,60+9,50)*13,00=261,300 [A]</t>
  </si>
  <si>
    <t>1: Dle technické zprávy, výkresových příloh projektové dokumentace. Dle výkazů materiálu projektu. Dle tabulky kubatur projektanta. 
2: ohumusování svahových kuželů 
3: měřeno digitálně 
4: 1,30*(450,00+330,00+450,00+300,00)</t>
  </si>
  <si>
    <t>1: Dle technické zprávy, výkresových příloh projektové dokumentace. Dle výkazů materiálu projektu. Dle tabulky kubatur projektanta. 
2: dle pol. 18222;   1989,00</t>
  </si>
  <si>
    <t>1: dle pol. 18222;    1989,00</t>
  </si>
  <si>
    <t>R1823-1</t>
  </si>
  <si>
    <t>POPLATEK ZA NÁKUP ZEMINY VHODNÉ K OHUMUSOVÁNÍ, VČETNĚ NALOŽENÍ, SLOŽENÍ A DOVOZU NA MÍSTO STAVBY</t>
  </si>
  <si>
    <t>1: Dle technické zprávy, výkresových příloh projektové dokumentace. Dle výkazů materiálu projektu. Dle tabulky kubatur projektanta. 
2: ohumusování tl. 150mm, dle pol. 18222;   1989,00*0,150</t>
  </si>
  <si>
    <t>21331</t>
  </si>
  <si>
    <t>DRENÁŽNÍ VRSTVY Z BETONU MEZEROVITÉHO (DRENÁŽNÍHO)</t>
  </si>
  <si>
    <t>1: Dle technické zprávy, výkresových příloh projektové dokumentace. Dle výkazů materiálu projektu. Dle tabulky kubatur projektanta. 
2: drenážní beton kolem drenážních trub za rubem opěr;   2*(10,25*0,30*0,30)=1,845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</si>
  <si>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</si>
  <si>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</si>
  <si>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</si>
  <si>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1: Dle technické zprávy, výkresových příloh projektové dokumentace. Dle výkazů materiálu projektu. Dle tabulky kubatur projektanta. 
2: drenážní polymerbeton, měřeno digitálně, dle výkresu odvodnění 
3: žebra podél MZ;    2*10,00*0,10*0,04 
4: žebra z polymerbetonu u trubiček odvodnění; 9*0,20*0,04   
5: žebra u odvodňovačů; 9*1,80*0,10*0,04 
6: dren. polymerbeton v úžlabí š. 150mm; 50,00*0,15*0,04 
7: rozšíření dren. polymerbetonu před MZ; (10,00+5,00)*0,325*0,04</t>
  </si>
  <si>
    <t>224324</t>
  </si>
  <si>
    <t>PILOTY ZE ŽELEZOBETONU C25/30</t>
  </si>
  <si>
    <t>1: Dle technické zprávy, výkresových příloh projektové dokumentace. Dle výkazů materiálu projektu. Dle tabulky kubatur projektanta. 
2: dle tabulky pilot;  C25/30; pr. 920mm, dl. 15m 
3: OP1; 17 ks;   169,51 
4: OP4;  17 ks;   169,51 
5: P2; 17 ks;   169,51 
6: P3;  12 ks;   119,66</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</si>
  <si>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</si>
  <si>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</si>
  <si>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</si>
  <si>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Dle technické zprávy, výkresových příloh projektové dokumentace. Dle výkazů materiálu projektu. Dle tabulky kubatur projektanta. 
dle výkresu výztuže pilot 
63,00*931,1/1000,00=58,659 [A] 
patní kríž 
63*2,94/1000=0,185 [B] 
Celkem: A+B=58,844 [C]</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</si>
  <si>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</si>
  <si>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23217</t>
  </si>
  <si>
    <t>ŠTĚTOVÉ STĚNY BERANĚNÉ Z KOVOVÝCH DÍLCŮ DOČASNÉ (HMOTNOST)</t>
  </si>
  <si>
    <t>1: Dle technické zprávy, výkresových příloh projektové dokumentace. Dle výkazů materiálu projektu. Dle tabulky kubatur projektanta. 
2: dle výkazu pažení, dočasné pažení z Larsen IIIn, vč. převázek, vzpěr, táhel 
3: celková váha: 50333,49/1000,00=50,333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</si>
  <si>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</si>
  <si>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</si>
  <si>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</si>
  <si>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Dle technické zprávy, výkresových příloh projektové dokumentace. Dle výkazů materiálu projektu. Dle tabulky kubatur projektanta. 
2: dle pol. montáže;    50333,49/1000,00=50,333 [A]</t>
  </si>
  <si>
    <t>položka zahrnuje odstranění stěn včetně odvozu a uložení na skládku</t>
  </si>
  <si>
    <t>264141</t>
  </si>
  <si>
    <t>VRTY PRO PILOTY TŘ. I D DO 1000MM</t>
  </si>
  <si>
    <t>1: Dle technické zprávy, výkresových příloh projektové dokumentace. Dle výkazů materiálu projektu. Dle tabulky kubatur projektanta. 
2: vrty pro piloty a sondy 
3: OP1;   17*15,00+4,00=259,000 [A] 
4: P2;     17*15,00+4,00=259,000 [B] 
5: P3;     12*15,00+4,00=184,000 [C] 
6: OP4;    17*15,00+4,00=259,000 [D] 
Celkem:  A+B+C+D=961,000 [E]</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</si>
  <si>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</si>
  <si>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272325</t>
  </si>
  <si>
    <t>ZÁKLADY ZE ŽELEZOBETONU DO C30/37</t>
  </si>
  <si>
    <t>1: Dle technické zprávy, výkresových příloh projektové dokumentace. Dle výkazů materiálu projektu. Dle tabulky kubatur projektanta. 
2: dle výkresu tvaru;    
3: základ P2;   67,60 
4: základ P3;    67,60 
5: základ opěry, OP1;    122,40 
6: základ opěry OP4;     122,40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</si>
  <si>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</si>
  <si>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</si>
  <si>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</si>
  <si>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 Dle technické zprávy, výkresových příloh projektové dokumentace. Dle výkazů materiálu projektu. Dle tabulky kubatur projektanta. 
2: dle výkresu základů OP1;   16717,40/1000,00=16,717 [A] 
3: dle výkresu základů P2;    13115,10/1000,00=13,115 [B] 
4: dle výkresu základů P3;   13115,10/1000,00=13,115 [C] 
5: dle výkresu základů OP4;   16772,40/1000,00=16,772 [D] 
Celkem: A+B+C+D=59,719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</si>
  <si>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</si>
  <si>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</si>
  <si>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</si>
  <si>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</si>
  <si>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</si>
  <si>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1: Dle technické zprávy, výkresových příloh projektové dokumentace. Dle výkazů materiálu projektu. Dle tabulky kubatur projektanta. 
2: kovové přípravky pro kotvení říms 140ks;    140,00*6,00</t>
  </si>
  <si>
    <t>Položka zahrnuje dodávku (výrobu) kotevního prvku předepsaného tvaru a jeho osazení do předepsané polohy včetně nezbytných prací (vrty, zálivky apod.)</t>
  </si>
  <si>
    <t>317325</t>
  </si>
  <si>
    <t>ŘÍMSY ZE ŽELEZOBETONU DO C30/37</t>
  </si>
  <si>
    <t>1: Dle technické zprávy, výkresových příloh projektové dokumentace. Dle výkazů materiálu projektu. Dle tabulky kubatur projektanta. 
2: dle výkresu tvaru říms 
3: římsa vlevo;   74,00 
4: římsa vpravo;   27,90</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</si>
  <si>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</si>
  <si>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</si>
  <si>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</si>
  <si>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Dle technické zprávy, výkresových příloh projektové dokumentace. Dle výkazů materiálu projektu. Dle tabulky kubatur projektanta. 
2: dle výkresu výztuže říms 
3: levá římsa;     (15002,70+48,60)/1000,00=15,051 [A] 
4: pravá římsa;   5452,10/1000,00=5,452 [B] 
5: Celkem:   A+B=20,503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</si>
  <si>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</si>
  <si>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</si>
  <si>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</si>
  <si>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1: Dle technické zprávy, výkresových příloh projektové dokumentace. Dle výkazů materiálu projektu. Dle tabulky kubatur projektanta. 
2: dle výkresu tvaru 
3: dříky opěr OP1;   168,50 
4: dříky opěr OP4;  200,90 
5: závěrná zídka OP1;    13,50   
6: závěrná zídka OP4;    13,50 
7: křídla OP1;   89,70 
8: křídla OP4;   78,00 
9: úložný práh OP1;  20,50 
10: úložný práh OP4;  20,50</t>
  </si>
  <si>
    <t>333326</t>
  </si>
  <si>
    <t>MOSTNÍ OPĚRY A KŘÍDLA ZE ŽELEZOVÉHO BETONU DO C40/50</t>
  </si>
  <si>
    <t>1: Dle technické zprávy, výkresových příloh projektové dokumentace. Dle výkazů materiálu projektu. Dle tabulky kubatur projektanta. 
2: úložné bloky C35/45 
3: úložné bloky OP1;    0,60 
4: úložné bloky OP4;   0,60 
5: úložné bloky P3;     0,50 
6: úložné bloky P2;    0,50</t>
  </si>
  <si>
    <t>333365</t>
  </si>
  <si>
    <t>VÝZTUŽ MOSTNÍCH OPĚR A KŘÍDEL Z OCELI 10505, B500B</t>
  </si>
  <si>
    <t>1: Dle technické zprávy, výkresových příloh projektové dokumentace. Dle výkazů materiálu projektu. Dle tabulky kubatur projektanta. 
2: dle výkresů výztuže 
3: výztuž závěrných zídek; OP4;   3328,20/1000,00=3,328 [A]  
4: výztuž závěrných zídek; OP1;   3328,20/1000,00=3,328 [B] 
5: výztuž levého křídla OP1;  3907,40/1000,00=3,907 [C] 
6: výztuž pravého křídla OP1;  3943,90/1000,00=3,944 [D] 
7: výztuž levého křídla OP4;  3067,90/1000,00=3,068 [E] 
8: výztuž pravého křídla OP4;    3916,40/1000,00=3,916 [F] 
9: výztuž úložných bloků 900x900;  194,00/1000,00=0,194 [G] 
10: výztuž úložných bloků 700x840;  100,20/1000,00=0,100 [H] 
11: výztuž úložných prahů OP1;  4661,80/1000,00=4,662 [I] 
12: výztuž úložných prahů OP4;   4530,50/1000,00=4,531 [J] 
13: výztuž dříku OP1;   17415,90/1000,00=17,416 [K] 
14: výztuž dříku OP4;    17445,80/1000,00=17,446 [L] 
Celkem: A+B+C+D+E+F+G+H+I+J+K+L=65,840 [M]</t>
  </si>
  <si>
    <t>334325</t>
  </si>
  <si>
    <t>MOSTNÍ PILÍŘE A STATIVA ZE ŽELEZOVÉHO BETONU DO C30/37</t>
  </si>
  <si>
    <t>1: Dle technické zprávy, výkresových příloh projektové dokumentace. Dle výkazů materiálu projektu. Dle tabulky kubatur projektanta. 
2: dle výkresu tvaru 5.3.1; 5.3.2 
3: dříky podpěr P2; C30/37;   38,80=38,800 [A] 
4: dříky podpěr P3;  C30/37;   45,90=45,900 [B] 
Celkem:  A+B=84,700 [C]</t>
  </si>
  <si>
    <t>334365</t>
  </si>
  <si>
    <t>VÝZTUŽ MOSTNÍCH PILÍŘŮ A STATIV Z OCELI 10505, B500B</t>
  </si>
  <si>
    <t>1: Dle technické zprávy, výkresových příloh projektové dokumentace. Dle výkazů materiálu projektu. Dle tabulky kubatur projektanta. 
2: dle výkresu výztuže 
3: výztuž dříků P2;    8735,00/1000,00=8,735 [A] 
4: výztuž dříků P3;   10481,50/1000,00=10,482 [B] 
Celkem: A+B=19,217 [C]</t>
  </si>
  <si>
    <t>420324</t>
  </si>
  <si>
    <t>PŘECHODOVÉ DESKY MOSTNÍCH OPĚR ZE ŽELEZOBETONU C25/30</t>
  </si>
  <si>
    <t>1: Dle technické zprávy, výkresových příloh projektové dokumentace. Dle výkazů materiálu projektu. Dle tabulky kubatur projektanta. 
2: dle výkresu Tvar a výztuž přechod. desky  
3: přechodová deska OP1;   17,10=17,100 [A] 
4: přechodová deska OP4;    17,10=17,100 [B] 
Celkem:  A+B=34,200 [C]</t>
  </si>
  <si>
    <t>420365</t>
  </si>
  <si>
    <t>VÝZTUŽ PŘECHODOVÝCH DESEK MOSTNÍCH OPĚR Z OCELI 10505, B500B</t>
  </si>
  <si>
    <t>1: Dle technické zprávy, výkresových příloh projektové dokumentace. Dle výkazů materiálu projektu. Dle tabulky kubatur projektanta. 
2: dle výkresu tvaru a výztuže přechod. desky OP1;  2369,40/1000,00 
3: dle výkresu tvaru a výztuže přechod. desky OP2;    2364,80/1000,00</t>
  </si>
  <si>
    <t>421325</t>
  </si>
  <si>
    <t>MOSTNÍ NOSNÉ DESKOVÉ KONSTRUKCE ZE ŽELEZOBETONU C30/37</t>
  </si>
  <si>
    <t>1: Dle technické zprávy, výkresových příloh projektové dokumentace. Dle výkazů materiálu projektu. Dle tabulky kubatur projektanta. 
2: dle výkresu tvaru NK - deska 
3: spřažená deska NK, C30/37;   260,50</t>
  </si>
  <si>
    <t>421365</t>
  </si>
  <si>
    <t>VÝZTUŽ MOSTNÍ DESKOVÉ KONSTRUKCE Z OCELI 10505, B500B</t>
  </si>
  <si>
    <t>1: Dle technické zprávy, výkresových příloh projektové dokumentace. Dle výkazů materiálu projektu. Dle tabulky kubatur projektanta. 
2: výztuž NK, dle výkresu výztuže NK 
3: 67859,20/1000,00=67,859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</si>
  <si>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</si>
  <si>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428721</t>
  </si>
  <si>
    <t>KALOTOVÉ LOŽISKO PRO ZATÍŽ. DO 2,5MN, VŠESMĚRNÉ</t>
  </si>
  <si>
    <t>1: Dle technické zprávy, výkresových příloh projektové dokumentace. Dle výkazů materiálu projektu. Dle tabulky kubatur projektanta. 
2: dle schéma ložisek 
3: OP1-1; OP1-3;     1+1 
4: OP4-10; OP4-12;   1+1</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</si>
  <si>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</si>
  <si>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428722</t>
  </si>
  <si>
    <t>KALOTOVÉ LOŽISKO PRO ZATÍŽ. DO 2,5MN, JEDNOSMĚRNÉ</t>
  </si>
  <si>
    <t>1: Dle technické zprávy, výkresových příloh projektové dokumentace. Dle výkazů materiálu projektu. Dle tabulky kubatur projektanta. 
2: dle schéma ložisek 
3: OP1-2;  1 
4: OP4-11; 1</t>
  </si>
  <si>
    <t>428731</t>
  </si>
  <si>
    <t>KALOTOVÉ LOŽISKO PRO ZATÍŽ. DO 5MN, VŠESMĚRNÉ</t>
  </si>
  <si>
    <t>1: Dle technické zprávy, výkresových příloh projektové dokumentace. Dle výkazů materiálu projektu. Dle tabulky kubatur projektanta. 
2: dle schéma ložisek 
3: P3 -7; 1  
4: P3-9;  1</t>
  </si>
  <si>
    <t>43</t>
  </si>
  <si>
    <t>428732</t>
  </si>
  <si>
    <t>KALOTOVÉ LOŽISKO PRO ZATÍŽ. DO 5MN, JEDNOSMĚRNÉ</t>
  </si>
  <si>
    <t>1: Dle technické zprávy, výkresových příloh projektové dokumentace. Dle výkazů materiálu projektu. Dle tabulky kubatur projektanta. 
2: dle schéma ložisek 
3: P3-8;   1 
4: P2-4;   1 
5: P2-6;   1</t>
  </si>
  <si>
    <t>44</t>
  </si>
  <si>
    <t>428733</t>
  </si>
  <si>
    <t>KALOTOVÉ LOŽISKO PRO ZATÍŽ. DO 5MN, PEVNÉ</t>
  </si>
  <si>
    <t>1: Dle technické zprávy, výkresových příloh projektové dokumentace. Dle výkazů materiálu projektu. Dle tabulky kubatur projektanta. 
2: dle schéma ložisek 
3: P2-5;   1</t>
  </si>
  <si>
    <t>45</t>
  </si>
  <si>
    <t>451311</t>
  </si>
  <si>
    <t>PODKL A VÝPLŇ VRSTVY Z PROST BET DO C8/10</t>
  </si>
  <si>
    <t>1: Dle technické zprávy, výkresových příloh projektové dokumentace. Dle výkazů materiálu projektu. Dle tabulky kubatur projektanta. 
2: dle výkresu Přechodová oblast mostu 
3: podkl. beton přechod. desek 
4: PD OP1;     8,60 
5: PD OP4;     8,60 
6: dle výkresů tvaru 
7: podkl. beton základů OP1;    15,70 
8: podkl. beton základů P2;    12,40 
9: podkl. beton základů P3;    12,40 
10: podkl. beton základů OP4;    15,70 
11: podkl. bet. drenáže OP1;   4,40 
12: podkl. bet. drenáže OP4;   4,40 
13: zásyp základu P3 hubeným betonem;  měřeno digitálně;    28,50*1,10</t>
  </si>
  <si>
    <t>46</t>
  </si>
  <si>
    <t>1: Dle technické zprávy, výkresových příloh projektové dokumentace. Dle výkazů materiálu projektu. Dle tabulky kubatur projektanta. 
2: podkl. beton schod. stupňů revizních schodišť 
3: měřeno digitálně 
4: 0,95*17,00*1,30*0,15 
5: 0,95*4,00*1,30*0,15</t>
  </si>
  <si>
    <t>47</t>
  </si>
  <si>
    <t>45132A</t>
  </si>
  <si>
    <t>PODKL A VÝPLŇ VRSTVY ZE ŽELEZOBET DO C20/25</t>
  </si>
  <si>
    <t>1: Dle technické zprávy, výkresových příloh projektové dokumentace. Dle výkazů materiálu projektu. Dle tabulky kubatur projektanta. 
2: dlažba u OP1;   12,90*7,80*0,150 
3: podél křídel OP1;   (14,30*0,150+11,60*0,150)*1,20 
4: dlažba u OP4;  12,90*7,95*0,150 
5: podél křídel OP4;   (14,25*0,150+2,96*0,150)*1,20 
6: podél P3;  19,00*(1,85+2,70)*0,150</t>
  </si>
  <si>
    <t>48</t>
  </si>
  <si>
    <t>451366</t>
  </si>
  <si>
    <t>VÝZTUŽ PODKL VRSTEV Z KARI-SÍTÍ</t>
  </si>
  <si>
    <t>1: Dle technické zprávy, výkresových příloh projektové dokumentace. Dle výkazů materiálu projektu. Dle tabulky kubatur projektanta. 
2: výztuž podkl. betonu dlažby KARI sítě 6/100/100;    4,44 kg/m2 
3: dlažba u OP1;   12,90*7,80*4,44/1000,00 
4: podél křídel OP1;   (14,30+11,60)*1,20*4,44/1000,00 
5: dlažba u OP4;  12,90*7,95*4,44/1000,00 
6: podél křídel OP4;   (14,25+2,96)*1,20*4,44/1000,00 
7: podél P3;  19,00*(1,85+2,70)*4,44/1000,00</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</si>
  <si>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</si>
  <si>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49</t>
  </si>
  <si>
    <t>1: Dle technické zprávy, výkresových příloh projektové dokumentace. Dle výkazů materiálu projektu. Dle tabulky kubatur projektanta. 
2: podkl. podsyp dlažby ze ŠP, tl. 100mm 
3: dlažba u OP1;   12,90*7,80*0,10 
4: podél křídel OP1;   (14,30*0,10+11,60*0,10)*1,20 
5: dlažba u OP4;  12,90*7,95*0,10 
6: podél křídel OP4;   (14,25*0,10+2,96*0,10)*1,20 
7: podél P3;  19,00*(1,85+2,70)*0,10 
8: podkl. schod. stupňů revizních schodišť ze ŠP, tl. 100mm 
9: měřeno digitálně 
10: 0,95*17,00*1,30*0,10 
11: 0,95*4,00*1,30*0,10</t>
  </si>
  <si>
    <t>50</t>
  </si>
  <si>
    <t>45734</t>
  </si>
  <si>
    <t>VYROVNÁVACÍ A SPÁD BETON ZVLÁŠTNÍ (PLASTBETON)</t>
  </si>
  <si>
    <t>1: Dle technické zprávy, výkresových příloh projektové dokumentace. Dle výkazů materiálu projektu. Dle tabulky kubatur projektanta. 
2: výplňový klín z polymerbetonu nad přechodovou deskou, měřeno digitálně 
3: 2*0,02*9,50</t>
  </si>
  <si>
    <t>položka zahrnuje:  
- dodání zvláštního betonu (plastbetonu) předepsané kvality a jeho rozprostření v předepsané tloušťce a v předepsaném tvaru</t>
  </si>
  <si>
    <t>51</t>
  </si>
  <si>
    <t>46452</t>
  </si>
  <si>
    <t>POHOZ DNA A SVAHŮ Z KAMENIVA DRCENÉHO</t>
  </si>
  <si>
    <t>1: Dle technické zprávy, výkresových příloh projektové dokumentace. Dle výkazů materiálu projektu. Dle tabulky kubatur projektanta. 
2: dle přílohy 08.08;  pohoz ze štěrku kolem podpěr 8/32, měřeno digitálně, tl. 200mm 
3: (190,00+181,00)*0,20=74,200 [A]</t>
  </si>
  <si>
    <t>1: Dle technické zprávy, výkresových příloh projektové dokumentace. Dle výkazů materiálu projektu. Dle tabulky kubatur projektanta. 
2: kamenná dlažba tl. 200mm do betonu, měřeno digitálně 
3: dlažba u OP1;   12,90*7,80*0,20 
4: podél křídel OP1;   (14,30*0,20+11,60*0,20)*1,20 
5: dlažba u OP4;  12,90*7,95*0,20 
6: podél křídel OP4;   (14,25*0,20+2,96*0,20)*1,20 
7: podél P3;  19,00*(1,85+2,70)*0,20</t>
  </si>
  <si>
    <t>53</t>
  </si>
  <si>
    <t>467314</t>
  </si>
  <si>
    <t>STUPNĚ A PRAHY VODNÍCH KORYT Z PROSTÉHO BETONU C25/30</t>
  </si>
  <si>
    <t>1: Dle technické zprávy, výkresových příloh projektové dokumentace. Dle výkazů materiálu projektu. Dle tabulky kubatur projektanta. 
2: betonový práh podél dlažby OP1;  16,00*0,60*0,80 
3: betonový práh podél dlažby OP4;  16,00*0,60*0,80</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</si>
  <si>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</si>
  <si>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54</t>
  </si>
  <si>
    <t>R431125</t>
  </si>
  <si>
    <t>SCHODIŠŤ KONSTR Z DÍLCŮ ŽELEZOBETON DO C35/45</t>
  </si>
  <si>
    <t>1: Dle technické zprávy, výkresových příloh projektové dokumentace. Dle výkazů materiálu projektu. Dle tabulky kubatur projektanta. 
2: revizní schodiště z prefa stupňů C35/45 
3: měřeno digitálně 
4: podél křídla OP4;   59*0,75*0,18*0,27 
5: ve svahu OP1;   17*0,75*0,18*0,27</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</si>
  <si>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</si>
  <si>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Komunikace</t>
  </si>
  <si>
    <t>55</t>
  </si>
  <si>
    <t>572212</t>
  </si>
  <si>
    <t>SPOJOVACÍ POSTŘIK Z MODIFIK ASFALTU DO 0,5KG/M2</t>
  </si>
  <si>
    <t>1: Dle technické zprávy, výkresových příloh projektové dokumentace. Dle výkazů materiálu projektu. Dle tabulky kubatur projektanta. 
2: spojovací postřik - modifik., dle skladby vozovky;  PS-CP 0,30-0,60 kg/m2;   68,50*9,50 
3: spojovací postřik - modifik, dle skladby vozovky;  PS-CP 0,30-0,60 kg/m2;   68,50*9,50</t>
  </si>
  <si>
    <t>- dodání všech předepsaných materiálů pro postřiky v předepsaném množství  
- provedení dle předepsaného technologického předpisu  
- zřízení vrstvy bez rozlišení šířky, pokládání vrstvy po etapách  
- úpravu napojení, ukončení</t>
  </si>
  <si>
    <t>56</t>
  </si>
  <si>
    <t>574A34</t>
  </si>
  <si>
    <t>ASFALTOVÝ BETON PRO OBRUSNÉ VRSTVY ACO 11+, 11S TL. 40MM</t>
  </si>
  <si>
    <t>1: Dle technické zprávy, výkresových příloh projektové dokumentace. Dle výkazů materiálu projektu. Dle tabulky kubatur projektanta. 
2: dle skladby vozovky 
3: ACO 11+ ; tl. 40mm 
4: 68,50*9,50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</si>
  <si>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</si>
  <si>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t>
  </si>
  <si>
    <t>574C46</t>
  </si>
  <si>
    <t>ASFALTOVÝ BETON PRO LOŽNÍ VRSTVY ACL 16+, 16S TL. 50MM</t>
  </si>
  <si>
    <t>1: Dle technické zprávy, výkresových příloh projektové dokumentace. Dle výkazů materiálu projektu. Dle tabulky kubatur projektanta. 
2: dle skladby vozovky 
3: ACL 16S+ ; tl. 50mm   
4: 68,50*9,50</t>
  </si>
  <si>
    <t>58</t>
  </si>
  <si>
    <t>575C43</t>
  </si>
  <si>
    <t>LITÝ ASFALT MA IV (OCHRANA MOSTNÍ IZOLACE) 11 TL. 35MM</t>
  </si>
  <si>
    <t>1: Dle technické zprávy, výkresových příloh projektové dokumentace. Dle výkazů materiálu projektu. Dle tabulky kubatur projektanta. 
2: litý asfalt MA 11 IV - tl. 35mm;   68,50*9,50 
3: litý asfalt nad přechodovou deskou;   2*1,70*9,50</t>
  </si>
  <si>
    <t>60</t>
  </si>
  <si>
    <t>Úpravy povrchu</t>
  </si>
  <si>
    <t>59</t>
  </si>
  <si>
    <t>62592</t>
  </si>
  <si>
    <t>ÚPRAVA POVRCHU BETONOVÝCH PLOCH A KONSTRUKCÍ - STRIÁŽ</t>
  </si>
  <si>
    <t>1: Dle technické zprávy, výkresových příloh projektové dokumentace. Dle výkazů materiálu projektu. Dle tabulky kubatur projektanta. 
2: opatření povrchu římsy striáží 
3: 91,132*2,00=182,264 [A]</t>
  </si>
  <si>
    <t>položka zahrnuje:  
- provedení předepsané úpravy</t>
  </si>
  <si>
    <t>711112</t>
  </si>
  <si>
    <t>IZOLACE BĚŽNÝCH KONSTRUKCÍ PROTI ZEMNÍ VLHKOSTI ASFALTOVÝMI PÁSY</t>
  </si>
  <si>
    <t>1: Dle technické zprávy, výkresových příloh projektové dokumentace. Dle výkazů materiálu projektu. Dle tabulky kubatur projektanta. 
2: dle skladby izolací; NAIP 
3: OP1;  399,00 
4: P2;     100,00 
5: P3;     120,00 
6: OP4;   425,00</t>
  </si>
  <si>
    <t>61</t>
  </si>
  <si>
    <t>711432</t>
  </si>
  <si>
    <t>IZOLACE MOSTOVEK POD ŘÍMSOU ASFALTOVÝMI PÁSY</t>
  </si>
  <si>
    <t>1: Dle technické zprávy, výkresových příloh projektové dokumentace. Dle výkazů materiálu projektu. Dle tabulky kubatur projektanta. 
2: izolace pod římsou asfalt. pásy 
3: 68,50*(2,60+0,80)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</si>
  <si>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</si>
  <si>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62</t>
  </si>
  <si>
    <t>711442</t>
  </si>
  <si>
    <t>IZOLACE MOSTOVEK CELOPLOŠNÁ ASFALTOVÝMI PÁSY S PEČETÍCÍ VRSTVOU</t>
  </si>
  <si>
    <t>1: Dle technické zprávy, výkresových příloh projektové dokumentace. Dle výkazů materiálu projektu. Dle tabulky kubatur projektanta. 
2: celoplošná izolace NK asfalt. pásy s pečetící vrstvou; měřeno digitálně 
3: 12,20*(68,50+2*1,70)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</si>
  <si>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</si>
  <si>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63</t>
  </si>
  <si>
    <t>711509</t>
  </si>
  <si>
    <t>OCHRANA IZOLACE NA POVRCHU TEXTILIÍ</t>
  </si>
  <si>
    <t>1: Dle technické zprávy, výkresových příloh projektové dokumentace. Dle výkazů materiálu projektu. Dle tabulky kubatur projektanta. 
2: dle skladby izolací; ochranná geotextilie 1200g/m2 
3: OP1;  399,00 
4: P2;     100,00 
5: P3;     120,00 
6: OP4;   425,00</t>
  </si>
  <si>
    <t>položka zahrnuje:  
- dodání  předepsaného ochranného materiálu  
- zřízení ochrany izolace</t>
  </si>
  <si>
    <t>713</t>
  </si>
  <si>
    <t>Izolace tepelné</t>
  </si>
  <si>
    <t>64</t>
  </si>
  <si>
    <t>R71300</t>
  </si>
  <si>
    <t>OCHRANA IZOLACE BĚŽNÝCH KONSTR PEVNÁ STĚN Z EXTRUDOVANÉHO POLYSTYRÉNU TL 50MM</t>
  </si>
  <si>
    <t>1: Dle technické zprávy, výkresových příloh projektové dokumentace. Dle výkazů materiálu projektu. Dle tabulky kubatur projektanta. 
2: ochrana izolace XPS závěrných zídek; měřeno digitálně 
3: 2*0,70*12,85</t>
  </si>
  <si>
    <t>-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další pásy nebo fólie a pod.)  
Pozn.: Položky nezahrnují ochranné vrstvy nebo konstrukce, které se zařazují do jiných stavebních dílů, např. cementové mazaniny, cihelné přizdívky, obetonování, asfaltové vrstvy a pod.  
- očištění a ošetření podkladu,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Popisy prací zahrnují veškerý materiál, výrobky a polotovary, včetně mimostaveništní a vnitrostaveništní dopravy (rovněž přesuny), včetně naložení a složení, případně s uložením a potřebná lešení a podpěrné konstrukce.  
- měrná jednotka: m2                                 - způsob měření:  měří se m2 provedené izolace                              - hlavní materiál: extrudovaný polystyrén tl. 50mm</t>
  </si>
  <si>
    <t>74</t>
  </si>
  <si>
    <t>Elektroinstalace - silnoproud</t>
  </si>
  <si>
    <t>65</t>
  </si>
  <si>
    <t>709400</t>
  </si>
  <si>
    <t>ZATAŽENÍ LANKA DO CHRÁNIČKY NEBO ŽLABU</t>
  </si>
  <si>
    <t>dle TZ, pomocné práce pro montáž kabelu;  4*90,00=360,000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</si>
  <si>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</si>
  <si>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66</t>
  </si>
  <si>
    <t>741911</t>
  </si>
  <si>
    <t>UZEMŇOVACÍ VODIČ V ZEMI FEZN DO 120 MM2</t>
  </si>
  <si>
    <t>dle TZ, kulatina uzemňovací vodič;  5,00=5,000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</si>
  <si>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</si>
  <si>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67</t>
  </si>
  <si>
    <t>741B13</t>
  </si>
  <si>
    <t>ZEMNÍCÍ TYČ FEZN DÉLKY PŘES 4,5 M</t>
  </si>
  <si>
    <t>dle TZ, zemnící tyč;  1,00=1,000 [A]</t>
  </si>
  <si>
    <t>1. Položka obsahuje:  
 – přípravu podkladu pro osazení  
 – spojování  
 – ochranný nátěr spoje dle příslušných norem  
2. Položka neobsahuje:  
 X  
3. Způsob měření:  
Udává se počet kusů kompletní konstrukce nebo práce.</t>
  </si>
  <si>
    <t>68</t>
  </si>
  <si>
    <t>741C02</t>
  </si>
  <si>
    <t>UZEMŇOVACÍ SVORKA</t>
  </si>
  <si>
    <t>dle TZ; svorka;  1,00=1,000 [A]</t>
  </si>
  <si>
    <t>1. Položka obsahuje:  
 – veškeré příslušenství  
2. Položka neobsahuje:  
 X  
3. Způsob měření:  
Udává se počet kusů kompletní konstrukce nebo práce.</t>
  </si>
  <si>
    <t>69</t>
  </si>
  <si>
    <t>741C05</t>
  </si>
  <si>
    <t>SPOJOVÁNÍ UZEMŇOVACÍCH VODIČŮ</t>
  </si>
  <si>
    <t>dle TZ, spojování vodičů;   1,00=1,000 [A]</t>
  </si>
  <si>
    <t>1. Položka obsahuje:  
 – tvarování, přípravu spojů  
 – svařování  
 – ochranný nátěr spoje dle příslušných norem  
2. Položka neobsahuje:  
 X  
3. Způsob měření:  
Udává se počet kusů kompletní konstrukce nebo práce.</t>
  </si>
  <si>
    <t>747411</t>
  </si>
  <si>
    <t>MĚŘENÍ ZEMNÍCH ODPORŮ - ZEMNIČE PRVNÍHO NEBO SAMOSTATNÉHO</t>
  </si>
  <si>
    <t>dle TZ; měření zemních odporů;  1,00=1,000 [A]</t>
  </si>
  <si>
    <t>1. Položka obsahuje:  
 – cenu za měření dle příslušných norem a předpisů, včetně vystavení protokolu  
2. Položka neobsahuje:  
 X  
3. Způsob měření:  
Udává se počet kusů kompletní konstrukce nebo práce.</t>
  </si>
  <si>
    <t>71</t>
  </si>
  <si>
    <t>R747613</t>
  </si>
  <si>
    <t>MĚŘENÍ KOROZIVNÍCH ÚČÍNKŮ BLUDNÝCH PROUDŮ</t>
  </si>
  <si>
    <t>1: Dle technické zprávy, výkresových příloh projektové dokumentace. Dle výkazů materiálu projektu. Dle tabulky kubatur projektanta. 
2: měření BP;  4=4,000 [A]</t>
  </si>
  <si>
    <t>1. Položka obsahuje:  
 - cenu za měření dle příslušných norem a předpisů, včetně vystavení protokolu  
2. Způsob měření:  
Udává se počet kusů kompletní konstrukce nebo práce.</t>
  </si>
  <si>
    <t>783</t>
  </si>
  <si>
    <t>Nátěry</t>
  </si>
  <si>
    <t>72</t>
  </si>
  <si>
    <t>78311</t>
  </si>
  <si>
    <t>PROTIKOROZ OCHRANA OCEL KONSTR NÁTĚREM JEDNOVRST</t>
  </si>
  <si>
    <t>dle výkazu OK, nátěrové plochy;  
nátěr I speciál jednovrstvý;     335,00=335,000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</si>
  <si>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</si>
  <si>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73</t>
  </si>
  <si>
    <t>78315</t>
  </si>
  <si>
    <t>PROTIKOROZ OCHRANA OCEL KONSTR ŽÁR ZINKOVÁNÍM PONOREM</t>
  </si>
  <si>
    <t>dle výkazu oceli, nátěrový systém I A, žárové stříkaní kovovým povlakem ZnAl15;    1563,00=1 563,000 [A]</t>
  </si>
  <si>
    <t>783161</t>
  </si>
  <si>
    <t>PROTIKOROZ OCHRANA OK KOMBIN POVLAKEM S NÁSTŘIKEM METALIZACÍ</t>
  </si>
  <si>
    <t>dle výkazu oceli, PKO ocelových konstrukcí, nátěr OPS I A vícevrstvý;    1563,00=1 563,000 [A]</t>
  </si>
  <si>
    <t>75</t>
  </si>
  <si>
    <t>78382</t>
  </si>
  <si>
    <t>NÁTĚRY BETON KONSTR TYP S2 (OS-B)</t>
  </si>
  <si>
    <t>1: dle TZ, výkresů tvaru, ochranné nátěry betonových kcí 
2: nátěr S2; 
3: čelo+okap;    (0,30+0,30)*68,50+(0,50+0,50)*12,25=53,350 [A] 
4: výfuk;    10,75*29,50=317,125 [B] 
Celkem:   A+B=370,475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</si>
  <si>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</si>
  <si>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76</t>
  </si>
  <si>
    <t>78383</t>
  </si>
  <si>
    <t>NÁTĚRY BETON KONSTR TYP S4 (OS-C)</t>
  </si>
  <si>
    <t>1: Dle technické zprávy, výkresových příloh projektové dokumentace. Dle výkazů materiálu projektu. Dle tabulky kubatur projektanta. 
2: ochranné nátěry betonu 
3: dle výkresu tvaru;  (0,25+0,25)*90,00</t>
  </si>
  <si>
    <t>77</t>
  </si>
  <si>
    <t>863342</t>
  </si>
  <si>
    <t>POTRUBÍ Z TRUB Z NEREZ OCELI DN DO 200MM</t>
  </si>
  <si>
    <t>1: Dle technické zprávy, výkresových příloh projektové dokumentace. Dle výkazů materiálu projektu. Dle tabulky kubatur projektanta. 
2: odvodnění - vodorovné, nerez trouby DN200;   45,20+15,00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</si>
  <si>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</si>
  <si>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78</t>
  </si>
  <si>
    <t>1: Dle technické zprávy, výkresových příloh projektové dokumentace. Dle výkazů materiálu projektu. Dle tabulky kubatur projektanta. 
2: svody odvodnění z plastu DN200; 7,00+6,00</t>
  </si>
  <si>
    <t>79</t>
  </si>
  <si>
    <t>87533</t>
  </si>
  <si>
    <t>POTRUBÍ DREN Z TRUB PLAST DN DO 150MM</t>
  </si>
  <si>
    <t>1: Dle technické zprávy, výkresových příloh projektové dokumentace. Dle výkazů materiálu projektu. Dle tabulky kubatur projektanta. 
2: odvodnění rubu opěr;  40,00+43,00+4*5,00</t>
  </si>
  <si>
    <t>dle TZ, výkresové dokumentace, 
drenážní trouby děrované, DN 150;   10,25+10,25=20,500 [A]</t>
  </si>
  <si>
    <t>81</t>
  </si>
  <si>
    <t>87633</t>
  </si>
  <si>
    <t>CHRÁNIČKY Z TRUB PLASTOVÝCH DN DO 150MM</t>
  </si>
  <si>
    <t>1: Dle technické zprávy, výkresových příloh projektové dokumentace. Dle výkazů materiálu projektu. Dle tabulky kubatur projektanta. 
2: chráničky pr. 75/62 v římsách 
3: 2*90,00+2*90,00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</si>
  <si>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</si>
  <si>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82</t>
  </si>
  <si>
    <t>899642</t>
  </si>
  <si>
    <t>ZKOUŠKA VODOTĚSNOSTI POTRUBÍ DN DO 200MM</t>
  </si>
  <si>
    <t>1: Dle technické zprávy, výkresových příloh projektové dokumentace. Dle výkazů materiálu projektu. Dle tabulky kubatur projektanta. 
2: zkouška vodotěsnosti odpadního potrubí;  60,20+13,00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</si>
  <si>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</si>
  <si>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83</t>
  </si>
  <si>
    <t>9112B1</t>
  </si>
  <si>
    <t>ZÁBRADLÍ MOSTNÍ SE SVISLOU VÝPLNÍ - DODÁVKA A MONTÁŽ</t>
  </si>
  <si>
    <t>1: Dle technické zprávy, výkresových příloh projektové dokumentace. Dle výkazů materiálu projektu. Dle tabulky kubatur projektanta. 
2: dle výkresu zábradlí 
3: ocelové mostní zábradlí v. 1,1m;    90,40</t>
  </si>
  <si>
    <t>položka zahrnuje:  
dodání zábradlí včetně předepsané povrchové úpravy  
kotvení sloupků, t.j. kotevní desky, šrouby z nerez oceli, vrty a zálivku, pokud zadávací dokumentace nestanoví jinak  
případné nivelační hmoty pod kotevní desky</t>
  </si>
  <si>
    <t>84</t>
  </si>
  <si>
    <t>9113C1</t>
  </si>
  <si>
    <t>SVODIDLO OCEL SILNIČ JEDNOSTR, ÚROVEŇ ZADRŽ H2 - DODÁVKA A MONTÁŽ</t>
  </si>
  <si>
    <t>1: Dle technické zprávy, výkresových příloh projektové dokumentace. Dle výkazů materiálu projektu. Dle tabulky kubatur projektanta. 
2: ocelové mostní jednostranné svodidlo H2;    43*2,00 
3: náběh svodidla;   12,00+12,00</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</si>
  <si>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</si>
  <si>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85</t>
  </si>
  <si>
    <t>9117C1</t>
  </si>
  <si>
    <t>SVOD OCEL ZÁBRADEL ÚROVEŇ ZADRŽ H2 - DODÁVKA A MONTÁŽ</t>
  </si>
  <si>
    <t>1: Dle technické zprávy, výkresových příloh projektové dokumentace. Dle výkazů materiálu projektu. Dle tabulky kubatur projektanta. 
2: ocelové zábradelní svodidlo - H2- se svislou výplní;      97,00</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</si>
  <si>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</si>
  <si>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86</t>
  </si>
  <si>
    <t>91345</t>
  </si>
  <si>
    <t>NIVELAČNÍ ZNAČKY KOVOVÉ</t>
  </si>
  <si>
    <t>1: Dle technické zprávy, výkresových příloh projektové dokumentace. Dle výkazů materiálu projektu. Dle tabulky kubatur projektanta. 
2: nivelační značky na opěrách;  2*(2+2) 
3: nivelační značky na podpěrách;   2*(2+2) 
4: nivelační značky na římsách;  8*2 
5: měřící terčíky;  8*2</t>
  </si>
  <si>
    <t>položka zahrnuje:  
- dodání a osazení nivelační značky včetně nutných zemních prací  
- vnitrostaveništní a mimostaveništní dopravu</t>
  </si>
  <si>
    <t>87</t>
  </si>
  <si>
    <t>91355</t>
  </si>
  <si>
    <t>EVIDENČNÍ ČÍSLO MOSTU</t>
  </si>
  <si>
    <t>1: Dle technické zprávy, výkresových příloh projektové dokumentace. Dle výkazů materiálu projektu. Dle tabulky kubatur projektanta. 
2: značky ev. číslo mostu;   1+1</t>
  </si>
  <si>
    <t>položka zahrnuje štítek s evidenčním číslem mostu, sloupek dopravní značky včetně osazení a nutných zemních prací a zabetonování</t>
  </si>
  <si>
    <t>88</t>
  </si>
  <si>
    <t>917223</t>
  </si>
  <si>
    <t>SILNIČNÍ A CHODNÍKOVÉ OBRUBY Z BETONOVÝCH OBRUBNÍKŮ ŠÍŘ 100MM</t>
  </si>
  <si>
    <t>1: Dle technické zprávy, výkresových příloh projektové dokumentace. Dle výkazů materiálu projektu. Dle tabulky kubatur projektanta. 
2: lemování dlažby obrubníkem 100/250/1000; měřeno digitálně 
3: 1,20*((5,00+1,30+23,00)+(5,50+18,50)+(1,60+1,60+1,30+2,20+19,00)+(6,50+5,00+1,30+22,40)) 
4: obrubník podél schodišť 
5: 2*17,00*1,20+2*5,50</t>
  </si>
  <si>
    <t>Položka zahrnuje:  
dodání a pokládku betonových obrubníků o rozměrech předepsaných zadávací dokumentací  
betonové lože i boční betonovou opěrku.</t>
  </si>
  <si>
    <t>89</t>
  </si>
  <si>
    <t>917224</t>
  </si>
  <si>
    <t>SILNIČNÍ A CHODNÍKOVÉ OBRUBY Z BETONOVÝCH OBRUBNÍKŮ ŠÍŘ 150MM</t>
  </si>
  <si>
    <t>1: Dle technické zprávy, výkresových příloh projektové dokumentace. Dle výkazů materiálu projektu. Dle tabulky kubatur projektanta. 
2: lemování kolem zádlažby za římsou obrubníkem š. 150mm;   2*5,00</t>
  </si>
  <si>
    <t>931317</t>
  </si>
  <si>
    <t>TĚSNĚNÍ DILATAČ SPAR ASF ZÁLIVKOU PRŮŘ DO 1000MM2</t>
  </si>
  <si>
    <t>1: Dle technické zprávy, výkresových příloh projektové dokumentace. Dle výkazů materiálu projektu. Dle tabulky kubatur projektanta. 
2: těsnící asf. zálivka podél obrub (v obrusné vrstvě a vrstvě ochrany izolace) 
3: 2*(90,132+86,87)</t>
  </si>
  <si>
    <t>položka zahrnuje dodávku a osazení předepsaného materiálu, očištění ploch spáry před úpravou, očištění okolí spáry po úpravě  
nezahrnuje těsnící profil</t>
  </si>
  <si>
    <t>91</t>
  </si>
  <si>
    <t>93152</t>
  </si>
  <si>
    <t>MOSTNÍ ZÁVĚRY POVRCHOVÉ POSUN DO 100MM</t>
  </si>
  <si>
    <t>1: Dle technické zprávy, výkresových příloh projektové dokumentace. Dle výkazů materiálu projektu. Dle tabulky kubatur projektanta. 
2: mostní závěr OP1, posun 80mm;  12,85</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</si>
  <si>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</si>
  <si>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92</t>
  </si>
  <si>
    <t>93153</t>
  </si>
  <si>
    <t>MOSTNÍ ZÁVĚRY POVRCHOVÉ POSUN DO 160MM</t>
  </si>
  <si>
    <t>1: Dle technické zprávy, výkresových příloh projektové dokumentace. Dle výkazů materiálu projektu. Dle tabulky kubatur projektanta. 
2: mostní závěr OP4, posun 120mm;  12,85</t>
  </si>
  <si>
    <t>93</t>
  </si>
  <si>
    <t>93312</t>
  </si>
  <si>
    <t>ZATĚŽOVACÍ ZKOUŠKA MOSTU STATICKÁ 1. POLE DO 500M2</t>
  </si>
  <si>
    <t>1: Dle technické zprávy, výkresových příloh projektové dokumentace. Dle výkazů materiálu projektu. Dle tabulky kubatur projektanta. 
2: statická zatěžovací zkouška;  1. pole;   1</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</si>
  <si>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</si>
  <si>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94</t>
  </si>
  <si>
    <t>93316</t>
  </si>
  <si>
    <t>ZATĚŽOVACÍ ZKOUŠKA MOSTU STATICKÁ 2. A DALŠÍ POLE DO 500M2</t>
  </si>
  <si>
    <t>1: Dle technické zprávy, výkresových příloh projektové dokumentace. Dle výkazů materiálu projektu. Dle tabulky kubatur projektanta. 
2: zatěžovací zkouška;  2. pole;  1 
3: zatěžovací zkouška;  3. pole;  1 
4: maximální přitížení opěr a podpěr;  1+1</t>
  </si>
  <si>
    <t>95</t>
  </si>
  <si>
    <t>933333</t>
  </si>
  <si>
    <t>ZKOUŠKA INTEGRITY ULTRAZVUKEM ODRAZ METOD PIT PILOT SYSTÉMOVÝCH</t>
  </si>
  <si>
    <t>1: Dle technické zprávy, výkresových příloh projektové dokumentace. Dle výkazů materiálu projektu. Dle tabulky kubatur projektanta. 
2: zkouška integrity pilot metodou PIT;   17+17+12+17</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</si>
  <si>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</si>
  <si>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935212</t>
  </si>
  <si>
    <t>PŘÍKOPOVÉ ŽLABY Z BETON TVÁRNIC ŠÍŘ DO 600MM DO BETONU TL 100MM</t>
  </si>
  <si>
    <t>1: Dle technické zprávy, výkresových příloh projektové dokumentace. Dle výkazů materiálu projektu. Dle tabulky kubatur projektanta. 
2: skluzy z bet. žlabů do bet. lože, měřeno digitálně 
3: (16,50+14,50)*1,30</t>
  </si>
  <si>
    <t>97</t>
  </si>
  <si>
    <t>93639</t>
  </si>
  <si>
    <t>ZAÚSTĚNÍ SKLUZŮ (VČET DLAŽBY Z LOM KAMENE)</t>
  </si>
  <si>
    <t>1: Dle technické zprávy, výkresových příloh projektové dokumentace. Dle výkazů materiálu projektu. Dle tabulky kubatur projektanta. 
2: vývařiště;  1+1+1+1 
3: vývařiště na revizní lavičce; 1+1</t>
  </si>
  <si>
    <t>Položka zahrnuje veškerý materiál, výrobky a polotovary, včetně mimostaveništní a vnitrostaveništní dopravy (rovněž přesuny), včetně naložení a složení,případně s uložením.</t>
  </si>
  <si>
    <t>98</t>
  </si>
  <si>
    <t>93650</t>
  </si>
  <si>
    <t>DROBNÉ DOPLŇK KONSTR KOVOVÉ</t>
  </si>
  <si>
    <t>1: Dle technické zprávy, výkresových příloh projektové dokumentace. Dle výkazů materiálu projektu. Dle tabulky kubatur projektanta. 
2: protidotykové zábrany, dle výkresu protidotykových zábran;   2734,789-33,60</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</si>
  <si>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</si>
  <si>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99</t>
  </si>
  <si>
    <t>936501</t>
  </si>
  <si>
    <t>DROBNÉ DOPLŇK KONSTR KOVOVÉ NEREZ</t>
  </si>
  <si>
    <t>1: Dle technické zprávy, výkresových příloh projektové dokumentace. Dle výkazů materiálu projektu. Dle tabulky kubatur projektanta. 
2: okapnička L30/30 nerez; po celé délce podhledu římsy;     1,50 kg/m 
3: 68,50*1,50*2=205,500 [A] 
4: vývody pro měření BP 
5: 10*1,58=15,800 [B] 
Celkem:  A+B=221,300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</si>
  <si>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</si>
  <si>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100</t>
  </si>
  <si>
    <t>936502</t>
  </si>
  <si>
    <t>DROBNÉ DOPLŇK KONSTR KOVOVÉ POZINK</t>
  </si>
  <si>
    <t>1: Dle technické zprávy, výkresových příloh projektové dokumentace. Dle výkazů materiálu projektu. Dle tabulky kubatur projektanta. 
2: dle výkazu oceli PD zábran; L60/40 pozink;   33,60 
3: kotvení osvětlení, žárový zinek;   15,00*2</t>
  </si>
  <si>
    <t>101</t>
  </si>
  <si>
    <t>936532</t>
  </si>
  <si>
    <t>MOSTNÍ ODVODŇOVACÍ SOUPRAVA 300/500</t>
  </si>
  <si>
    <t>1: Dle technické zprávy, výkresových příloh projektové dokumentace. Dle výkazů materiálu projektu. Dle tabulky kubatur projektanta. 
2: mostní odvodňovače 500x300, dle příl. odvodnění;    9,00</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</si>
  <si>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</si>
  <si>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102</t>
  </si>
  <si>
    <t>936541</t>
  </si>
  <si>
    <t>MOSTNÍ ODVODŇOVACÍ TRUBKA (POVRCHŮ IZOLACE) Z NEREZ OCELI</t>
  </si>
  <si>
    <t>1: Dle technické zprávy, výkresových příloh projektové dokumentace. Dle výkazů materiálu projektu. Dle tabulky kubatur projektanta. 
2: odvodnění izolace, nerez trubička;    9,00</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</si>
  <si>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</si>
  <si>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103</t>
  </si>
  <si>
    <t>R936001</t>
  </si>
  <si>
    <t>LETOPOČET VÝSTAVBY - VLYS DO BETONU</t>
  </si>
  <si>
    <t>1: Dle technické zprávy, výkresových příloh projektové dokumentace. Dle výkazů materiálu projektu. Dle tabulky kubatur projektanta. 
2: letopočet výstavby na křídlech opěr;  1+1</t>
  </si>
  <si>
    <t>Dodávka formy, osazení do bednění, ošetření separačním prostředkem, odbednění, začištění, příp. vyspravení sanační maltou</t>
  </si>
  <si>
    <t>104</t>
  </si>
  <si>
    <t>R94894</t>
  </si>
  <si>
    <t>PODPĚRNÉ KONSTRUKCE A SKRUŽE KOVOVÉ</t>
  </si>
  <si>
    <t>1: Dle technické zprávy, výkresových příloh projektové dokumentace. Dle výkazů materiálu projektu. Dle tabulky kubatur projektanta. 
2: podporné skruže pod nosníky; 
3: skruže pod plošinu;  
4: plošina; 
5: ochranné provizorní zábradlí</t>
  </si>
  <si>
    <t>Položka zahrnuje dovoz, montáž, údržbu, obratovost, opotřebení (nájemné), demontáž, konzervaci, odvoz.</t>
  </si>
  <si>
    <t>105</t>
  </si>
  <si>
    <t>R9741I03</t>
  </si>
  <si>
    <t>ODDĚLOVACÍ JISKŘIŠTĚ</t>
  </si>
  <si>
    <t>1: Dle technické zprávy, výkresových příloh projektové dokumentace. Dle výkazů materiálu projektu. Dle tabulky kubatur projektanta. 
2: jiskřiště; 1</t>
  </si>
  <si>
    <t>1. Položka obsahuje:  
 – upevnění vč. veškerého příslušenství  
2. Položka neobsahuje:  
 X  
3. Způsob měření:  
Udává se počet kusů kompletní konstrukce nebo práce.</t>
  </si>
  <si>
    <t>106</t>
  </si>
  <si>
    <t>NEOCEŇOVAT - POPLATKY ZA LIKVIDACI ODPADŮ NEKONTAMINOVANÝCH - 17 05 04 VYTĚŽENÉ ZEMINY A HORNINY - I. TŘÍDA - TĚŽITELNOSTI, VČ. DOPRAVY</t>
  </si>
  <si>
    <t>1: dle pol.  264141; zemina z vrtů;  dle výkresu výkopů, odpady z vrtů;   702,48*1,90=1 334,712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</si>
  <si>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</si>
  <si>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107</t>
  </si>
  <si>
    <t>R0151110</t>
  </si>
  <si>
    <t>POPLATKY ZA VYUŽITÍ MATERIÁLŮ NEKONTAMINOVANÝCH - včetně veškeré manipulace a dopravy</t>
  </si>
  <si>
    <t>dle pol. 13183;   
13620,00*2,4=32 688,000 [A] 
odpočet zpětně užitého materiálu na zásypy  
dle pol. 17110;   
-3590,684*2,40=-8 617,642 [B] 
dle pol. 17411;     
-1732,60*2,40=-4 158,240 [C] 
materiál na mezideponii odtěžený v SO 101 
2625,0*2,40=6 300,000 [D] 
odpočet materiálu užitého pro objekty komunikací 
SO 102: 
-(3232,0+277,440*0,150+32,0*0,220+136,740*0,250+1626,30*0,270)*2,40=-9 009,461 [E] 
SO 104: 
-(1152,0+144,432*0,150+953,750*0,220)*2,40=-3 320,376 [F] 
SO 105: 
-(44,0+65,10*0,270)*2,40=- 147,785 [G] 
SO 111 
-(768,60*0,250+28,0*0,250)*2,40=- 477,960 [H] 
Celkem: A+B+C+D+E+F+G+H=13 256,536 [I]</t>
  </si>
  <si>
    <t>technická specifikace : Jedná se o materiál, který bude dočastně využit pro stavbu náspu nadjezdu a posléze odebrán (po dokončení sednutí náspu).    
1. Položka obsahuje:   
- náklady spojené s veškerým naložením, překládkou, deponováním a dopravou materiálu z místa stavby na místo převzetí, složení v místě převzetí, místo převzetí Olomouc nákladní nádraží - doprava do 10Km</t>
  </si>
  <si>
    <t>M043</t>
  </si>
  <si>
    <t>Ocelové konstrukce</t>
  </si>
  <si>
    <t>108</t>
  </si>
  <si>
    <t>R42713</t>
  </si>
  <si>
    <t>MOSTNÍ NOSNÁ OCELOVÁ KONSTRUKCE - dodávka - kompletní provedení včetně všech konstrukcí</t>
  </si>
  <si>
    <t>1: Dle technické zprávy, výkresových příloh projektové dokumentace. Dle výkazů materiálu projektu. Dle tabulky kubatur projektanta. 
2: dle výkresu OK, dodávka OK;    129294,00/1000,00=129,294 [A] 
3727,0/1000=3,727 [B] 
3643,0/1000=3,643 [C] 
Celkem: A+B+C=136,664 [D]</t>
  </si>
  <si>
    <t>-dodávka kompletní mostní nosné ocelové konstrukce,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mimostaveništní doprava</t>
  </si>
  <si>
    <t>109</t>
  </si>
  <si>
    <t>R42714</t>
  </si>
  <si>
    <t>MOSTNÍ NOSNÁ OCELOVÁ KONSTRUKCE MOSTU - kompletní montáž, zdvih a spuštění kce, včetně konstrukcí, manipulační techniky - jeřábu, / přepravy na staveništi</t>
  </si>
  <si>
    <t>1: Dle technické zprávy, výkresových příloh projektové dokumentace. Dle výkazů materiálu projektu. Dle tabulky kubatur projektanta. 
2: dle výkresu OK;    129294,00/1000,00=129,294 [A] 
3727,0/1000=3,727 [B] 
3643,0/1000=3,643 [C] 
Celkem: A+B+C=136,664 [D]</t>
  </si>
  <si>
    <t>- zřízení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zdvižení a spuštění kce, - složité montážní plošiny, podpěrné skruže se vykazují v rámci položky R94894 - montážní dokumentace včetně technologického předpisu montáže,</t>
  </si>
  <si>
    <t>SO 221</t>
  </si>
  <si>
    <t>Opěrná zeď vpravo</t>
  </si>
  <si>
    <t xml:space="preserve">  SO 221</t>
  </si>
  <si>
    <t>1: Dle technické zprávy, výkresových příloh projektové dokumentace. Dle výkazů materiálu projektu. Dle tabulky kubatur projektanta. 
2: případné čerpání vody 
3: 60*24</t>
  </si>
  <si>
    <t>13173</t>
  </si>
  <si>
    <t>HLOUBENÍ JAM ZAPAŽ I NEPAŽ TŘ. I</t>
  </si>
  <si>
    <t>1: Dle technické zprávy, výkresových příloh projektové dokumentace. Dle výkazů materiálu projektu. Dle tabulky kubatur projektanta. 
2: řez AA; 3,755*14,975 
3: řez AA a BB; ((3,755+4,080)/2)*11,950 
4: řez BB a CC; ((4,080+2,450)/2)*31,810 
5: řez CC; 2,450*22,330</t>
  </si>
  <si>
    <t>1: Dle technické zprávy, výkresových příloh projektové dokumentace. Dle výkazů materiálu projektu. Dle tabulky kubatur projektanta. 
2: zásyp pod revizním chodníkem z LK 
3: řez AA; 2,0417*14,975 
4: řez AA a BB; ((2,0417+2,486)/2)*11,950 
5: řez BB a CC; ((2,486+8,5413)/2)*31,810 
6: řez CC;8,5413*22,330</t>
  </si>
  <si>
    <t>1: Dle technické zprávy, výkresových příloh projektové dokumentace. Dle výkazů materiálu projektu. Dle tabulky kubatur projektanta. 
2: podkladní beton drenáže 
3: řez AA; 0,250*0,250*14,975 
4: řez AA a BB; 0,250*0,250*11,950 
5: řez BB a CC; 0,250*0,250*31,810 
6: řez CC; 0,250*0,250*22,330 
7: drenážní polymerbeton - viz detail ukončení izolace na římse 
8: 0,090*0,090*80</t>
  </si>
  <si>
    <t>21361</t>
  </si>
  <si>
    <t>DRENÁŽNÍ VRSTVY Z GEOTEXTILIE</t>
  </si>
  <si>
    <t>1: Dle technické zprávy, výkresových příloh projektové dokumentace. Dle výkazů materiálu projektu. Dle tabulky kubatur projektanta. 
2: Krycí obal drenážní trubky 
3: 2*pi*(0,150/2)*80,250</t>
  </si>
  <si>
    <t>Položka zahrnuje:  
- dodávku předepsané geotextilie (včetně nutných přesahů) pro drenážní vrstvu, včetně mimostaveništní a vnitrostaveništní dopravy  
- provedení drenážní vrstvy předepsaných rozměrů a předepsaného tvaru</t>
  </si>
  <si>
    <t>21461F</t>
  </si>
  <si>
    <t>SEPARAČNÍ GEOTEXTILIE DO 600G/M2</t>
  </si>
  <si>
    <t>1: Dle technické zprávy, výkresových příloh projektové dokumentace. Dle výkazů materiálu projektu. Dle tabulky kubatur projektanta. 
2: Geotextilie zatažená pod drenážní trubku - dvě vrstvy 
3: řez AA; 0,600*14,975*2 
4: řez AA a BB; 0,600*11,950*2 
5: řez BB a CC; 0,600*31,810*2 
6: řez CC; 0,600*22,330*2 
7: separační geotextílie 600g/m2 
8: řez AA; 5,480*14,975 
9: řez AA a BB; ((5,480+5,050)/2)*11,950 
10: řez BB a CC; ((7,530+5,050)/2)*31,810 
11: řez CC; 7,530*22,330</t>
  </si>
  <si>
    <t>27152</t>
  </si>
  <si>
    <t>POLŠTÁŘE POD ZÁKLADY Z KAMENIVA DRCENÉHO</t>
  </si>
  <si>
    <t>1: Dle technické zprávy, výkresových příloh projektové dokumentace. Dle výkazů materiálu projektu. Dle tabulky kubatur projektanta. 
2: Dle technické zprávy, výkresových příloh projektové dokumentace. Dle výkazů materiálu projektu. Dle tabulky kubatur projektanta. 
3: řez AA; 1,1458*14,975 
4: řez AA a BB; ((1,1458+1,2778)/2)*11,950 
5: řez BB a CC; ((1,2778+1,71)/2)*31,810 
6: řez CC; 1,71*22,330</t>
  </si>
  <si>
    <t>285394</t>
  </si>
  <si>
    <t>DODATEČNÉ KOTVENÍ VLEPENÍM BETONÁŘSKÉ VÝZTUŽE D DO 25MM DO VRTŮ</t>
  </si>
  <si>
    <t>1: Dle technické zprávy, výkresových příloh projektové dokumentace. Dle výkazů materiálu projektu. Dle tabulky kubatur projektanta. 
2: Dilatační smykové trny; 62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</si>
  <si>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</si>
  <si>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28999</t>
  </si>
  <si>
    <t>OPLÁŠTĚNÍ (ZPEVNĚNÍ) Z FÓLIE</t>
  </si>
  <si>
    <t>1: Dle technické zprávy, výkresových příloh projektové dokumentace. Dle výkazů materiálu projektu. Dle tabulky kubatur projektanta. 
2: těsnící fólie zatažená pod drenážní trubku - porovnávací položka  
3: řez AA; 0,600*14,975 
4: řez AA a BB; 0,600*11,950 
5: řez BB a CC; 0,600*31,810 
6: řez CC; 0,600*22,330</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</si>
  <si>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</si>
  <si>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R28997H</t>
  </si>
  <si>
    <t>OPLÁŠTĚNÍ (ZPEVNĚNÍ) Z GEOTEXTILIE DO 1200G/M2</t>
  </si>
  <si>
    <t>1: Dle technické zprávy, výkresových příloh projektové dokumentace. Dle výkazů materiálu projektu. Dle tabulky kubatur projektanta. 
2: řez AA; 5,480*14,975 
3: řez AA a BB; ((5,480+6,275)/2)*11,950 
4: řez BB a CC; ((6,655+8,776)/2)*31,810 
5: řez CC; 22,330*8,776</t>
  </si>
  <si>
    <t>1: Dle technické zprávy, výkresových příloh projektové dokumentace. Dle výkazů materiálu projektu. Dle tabulky kubatur projektanta. 
2: 10*8*6</t>
  </si>
  <si>
    <t>1: Dle technické zprávy, výkresových příloh projektové dokumentace. Dle výkazů materiálu projektu. Dle tabulky kubatur projektanta. 
2: DC1; 2,95 
3: DC2; 2,95 
4: DC3; 3,10 
5: DC4; 3,00 
6: DC5; 3,10 
7: DC6; 3,10 
8: DC7; 3,10 
9: DC8; 3,10</t>
  </si>
  <si>
    <t>327325</t>
  </si>
  <si>
    <t>ZDI OPĚRNÉ, ZÁRUBNÍ, NÁBŘEŽNÍ ZE ŽELEZOVÉHO BETONU DO C30/37</t>
  </si>
  <si>
    <t>1: Dle technické zprávy, výkresových příloh projektové dokumentace. Dle výkazů materiálu projektu. Dle tabulky kubatur projektanta. 
2: Dřík 
3: DC1; 14,00*1,20 
4: DC2; 18,34*1,20 
5: DC3; 22,53*1,20 
6: DC4; 25,25*1,20 
7: DC5; 28,05*1,20 
8: DC6; 30,86*1,20 
9: DC7; 33,68*1,20 
10: DC8; 36,50*1,20 
11: Základ 
12: DC1; 23,56*1,20 
13: DC2; 23,56*1,20 
14: DC3; 27,21*1,20 
15: DC4; 27,21*1,20 
16: DC5; 44,28*1,20 
17: DC6; 44,28*1,20 
18: DC7; 44,28*1,20 
19: DC8; 44,28*1,20</t>
  </si>
  <si>
    <t>327365</t>
  </si>
  <si>
    <t>VÝZTUŽ ZDÍ OPĚRNÝCH, ZÁRUBNÍCH, NÁBŘEŽNÍCH Z OCELI 10505, B500B</t>
  </si>
  <si>
    <t>1: Dle technické zprávy, výkresových příloh projektové dokumentace. Dle výkazů materiálu projektu. Dle tabulky kubatur projektanta. 
2: Výztuž opěrné zdi a římsy; viz příloha č. 2.6.1. až 2.6.8 
3: DC1; 4,84789*1,08 
4: DC2; 5,08932*1,08 
5: DC3; 6,53772*1,08 
6: DC4; 6,82585*1,08 
7: DC5; 10,64666*1,08 
8: DC6; 10,98276*1,08 
9: DC7; 11,62827*1,08 
10: DC8; 11,97940*1,08</t>
  </si>
  <si>
    <t>45131</t>
  </si>
  <si>
    <t>PODKL A VÝPLŇ VRSTVY Z PROST BET</t>
  </si>
  <si>
    <t>1: Dle technické zprávy, výkresových příloh projektové dokumentace. Dle výkazů materiálu projektu. Dle tabulky kubatur projektanta. 
2: bet. C12/15 XA1 
3: řez AA; 0,640*14,975 
4: řez AA a BB; ((0,640+0,708)/2)*11,950 
5: řez BB a CC; ((0,708+0,855)/2)*31,810 
6: řez CC; 0,708*22,330</t>
  </si>
  <si>
    <t>45745</t>
  </si>
  <si>
    <t>VYROVNÁVACÍ A SPÁD VRSTVY Z MALTY CEMENT</t>
  </si>
  <si>
    <t>1: Dle technické zprávy, výkresových příloh projektové dokumentace. Dle výkazů materiálu projektu. Dle tabulky kubatur projektanta. 
2: faboin z cementové malty M10 - porovnávací položka 
3: (0,15*0,15)*82</t>
  </si>
  <si>
    <t>položka zahrnuje:  
- dodání cementové malty předepsané kvality a její rozprostření v předepsané tloušťce a v předepsaném tvaru</t>
  </si>
  <si>
    <t>458311</t>
  </si>
  <si>
    <t>VÝPLŇ ZA OPĚRAMI A ZDMI Z PROSTÉHO BETONU C8/10</t>
  </si>
  <si>
    <t>1: Dle technické zprávy, výkresových příloh projektové dokumentace. Dle výkazů materiálu projektu. Dle tabulky kubatur projektanta. 
2: Bet. podklad ve spádu drenáže 
3: řez AA; 0,1557*14,975 
4: řez AA a BB; ((0,1557+0,2249)/2)*11,950 
5: řez BB a CC; 0,2249*31,810 
6: řez CC; 0,2249*22,330</t>
  </si>
  <si>
    <t>45852</t>
  </si>
  <si>
    <t>VÝPLŇ ZA OPĚRAMI A ZDMI Z KAMENIVA DRCENÉHO</t>
  </si>
  <si>
    <t>1: Dle technické zprávy, výkresových příloh projektové dokumentace. Dle výkazů materiálu projektu. Dle tabulky kubatur projektanta. 
2: Ochranný obsyp s drenážní funkcí 
3: řez AA; 2,008*0,550*14,975 
4: řez AA a BB; ((2,755+2,008)/2)*0,550*11,950 
5: řez BB a CC; ((2,755+4,565)/2)*((0,550+0,800)/2)*31,810 
6: řez CC; 4,565*0,800*22,330</t>
  </si>
  <si>
    <t>1: Dle technické zprávy, výkresových příloh projektové dokumentace. Dle výkazů materiálu projektu. Dle tabulky kubatur projektanta. 
2: revizní chodník z LK 
3: 0,5*88*0,200 
4: odláždění zdi 
5: 5,000*1,100*0,300 
6: 2,480*1,050*0,300</t>
  </si>
  <si>
    <t>631314</t>
  </si>
  <si>
    <t>MAZANINA Z PROSTÉHO BETONU C25/30</t>
  </si>
  <si>
    <t>1: Dle technické zprávy, výkresových příloh projektové dokumentace. Dle výkazů materiálu projektu. Dle tabulky kubatur projektanta. 
2: tvrdá ochrana izolace bet. C25/30 XC2, XF1 - porovnávací položka 
3: řez AA; 1,900*14,975*0,06 
4: řez AA a BB; ((1,900+2,400)/2)*11,950*0,06 
5: řez BB a CC; ((2,400+3,865)/2)*31,810*0,06 
6: řez CC; 3,865*22,330*0,06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</si>
  <si>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</si>
  <si>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711131</t>
  </si>
  <si>
    <t>IZOLACE BĚŽNÝCH KONSTRUKCÍ PROTI VOLNĚ STÉKAJÍCÍ VODĚ ASFALTOVÝMI NÁTĚRY</t>
  </si>
  <si>
    <t>1: Dle technické zprávy, výkresových příloh projektové dokumentace. Dle výkazů materiálu projektu. Dle tabulky kubatur projektanta. 
2: Rub zdi 
3: řez AA; 5,85*14,975 
4: řez AA a BB; ((5,850+6,655)/2)*11,950 
5: řez BB a CC; ((6,655+9,175)/2)*31,810 
6: řez CC; 9,175*22,330 
7: Líc zdi 
8: řez AA; 1,445*14,975 
9: řez AA a BB; ((1,445+1,765)/2)*11,950 
10: řez BB a CC; ((1,765+2,510)/2)*31,810 
11: řez CC; 2,510*22,330</t>
  </si>
  <si>
    <t>711132</t>
  </si>
  <si>
    <t>IZOLACE BĚŽNÝCH KONSTRUKCÍ PROTI VOLNĚ STÉKAJÍCÍ VODĚ ASFALTOVÝMI PÁSY</t>
  </si>
  <si>
    <t>1: Dle technické zprávy, výkresových příloh projektové dokumentace. Dle výkazů materiálu projektu. Dle tabulky kubatur projektanta. 
2: viz položka č. 711111 
3: 783,836</t>
  </si>
  <si>
    <t>740</t>
  </si>
  <si>
    <t>Silnoproud</t>
  </si>
  <si>
    <t>1: Dle technické zprávy, výkresových příloh projektové dokumentace. Dle výkazů materiálu projektu. Dle tabulky kubatur projektanta. 
2: 1</t>
  </si>
  <si>
    <t>1: Dle technické zprávy, výkresových příloh projektové dokumentace. Dle výkazů materiálu projektu. Dle tabulky kubatur projektanta. 
2: Pružný polymerový povlak typu S4 
3: (0,425+0,200)*80,250</t>
  </si>
  <si>
    <t>1: Dle technické zprávy, výkresových příloh projektové dokumentace. Dle výkazů materiálu projektu. Dle tabulky kubatur projektanta. 
2: 8*10,015</t>
  </si>
  <si>
    <t>R87644</t>
  </si>
  <si>
    <t>PROSTUP HDPE TRUBKY DO DN250 S PŘÍRUBOU DŘÍKEM OPĚRNÉ ZDI VČ. T-KUSU; D+M komplet</t>
  </si>
  <si>
    <t>1: Dle technické zprávy, výkresových příloh projektové dokumentace. Dle výkazů materiálu projektu. Dle tabulky kubatur projektanta. 
2: viz detail přechod drenáže přes ŽB dřík 
3: 2*8</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</si>
  <si>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kompletní provedené dle výkresu detailu prostupu v projektové dokumentaci</t>
  </si>
  <si>
    <t>1: Dle technické zprávy, výkresových příloh projektové dokumentace. Dle výkazů materiálu projektu. Dle tabulky kubatur projektanta. 
2: 80,250</t>
  </si>
  <si>
    <t>1: Dle technické zprávy, výkresových příloh projektové dokumentace. Dle výkazů materiálu projektu. Dle tabulky kubatur projektanta. 
2: 32</t>
  </si>
  <si>
    <t>1: Dle technické zprávy, výkresových příloh projektové dokumentace. Dle výkazů materiálu projektu. Dle tabulky kubatur projektanta. 
2: obrubník revizního chodníku 
3: 8*10+8</t>
  </si>
  <si>
    <t>931182</t>
  </si>
  <si>
    <t>VÝPLŇ DILATAČNÍCH SPAR Z POLYSTYRENU TL 20MM</t>
  </si>
  <si>
    <t>1: Dle technické zprávy, výkresových příloh projektové dokumentace. Dle výkazů materiálu projektu. Dle tabulky kubatur projektanta. 
2: Výplň dilatačních spar XPS mezi dilatačními celky 
3: DC1-DC2; (3,755+4,192)/2 
4: DC2-DC3; (4,195+4,965)/2 
5: DC3-DC4; (4,965+5,245)/2 
6: DC4-DC5; (5,245+6,660)/2 
7: DC5-DC6; (6,660+6,940)/2 
8: DC6-DC7; (6,940+7,220)/2 
9: DC7-DC8; (7,220+7,500)/2</t>
  </si>
  <si>
    <t>položka zahrnuje dodávku a osazení předepsaného materiálu, očištění ploch spáry před úpravou, očištění okolí spáry po úpravě</t>
  </si>
  <si>
    <t>93131</t>
  </si>
  <si>
    <t>TĚSNĚNÍ DILATAČ SPAR ASF ZÁLIVKOU</t>
  </si>
  <si>
    <t>1: Dle technické zprávy, výkresových příloh projektové dokumentace. Dle výkazů materiálu projektu. Dle tabulky kubatur projektanta. 
2: těsnící zálivka ve styku římsy a tělesa komunikace 
3: (0,060+0,040)*0,030*81</t>
  </si>
  <si>
    <t>93135</t>
  </si>
  <si>
    <t>TĚSNĚNÍ DILATAČ SPAR PRYŽ PÁSKOU NEBO KRUH PROFILEM</t>
  </si>
  <si>
    <t>1: Dle technické zprávy, výkresových příloh projektové dokumentace a dle TKP staveb státních drah. Dle výkazů materiálu projektu. Dle tabulky kubatur projektanta. 
2: Distanční vložka na bázi modif. živice - porovnávací položka 
3: DC1-DC2; (4,825+5,434)/2 
4: DC2-DC3; (5,434+6,120)/2 
5: DC3-DC4; (6,120+6,680)/2 
6: DC4-DC5; (6,680+7,950)/2 
7: DC5-DC6; (7,950+8,513)/2 
8: DC6-DC7; (8,513+9,080)/2 
9: DC7-DC8; (9,080+9,650)/2 
10: Těsnící profil u líce kce 
11: DC1-DC2; (3,000+3,583)/2 
12: DC2-DC3; (3,583+4,405)/2 
13: DC3-DC4; (4,405+4,966)/2 
14: DC4-DC5; (4,966+6,133)/2 
15: DC5-DC6; (6,133+6,695)/2 
16: DC6-DC7; (6,695+7,528)/2 
17: DC7-DC8; (7,528+7,822)/2 
18: předtěsnění na styku vozovky a římsy 
19: 81</t>
  </si>
  <si>
    <t>93136</t>
  </si>
  <si>
    <t>PŘEKRYTÍ DILATAČNÍCH SPAR ASFALTOVOU LEPENKOU</t>
  </si>
  <si>
    <t>1: Dle technické zprávy, výkresových příloh projektové dokumentace. Dle výkazů materiálu projektu. Dle tabulky kubatur projektanta. 
2: překrytí dilatačních spar (DC1-DC8) š. 500 mm 
3: DC1-DC2; ((4,825+5,434)/2)*0,500 
4: DC2-DC3; ((5,434+6,120)/2)*0,500 
5: DC3-DC4; ((6,120+6,680)/2)*0,500 
6: DC4-DC5; ((6,680+7,950)/2)*0,500 
7: DC5-DC6; ((7,950+8,513)/2)*0,500 
8: DC6-DC7; ((8,513+9,080)/2)*0,500 
9: DC7-DC8; ((9,080+9,650)/2)*0,500 
10: Překrytí pracovní spáry zdi na rubu 
11: 80*0,500</t>
  </si>
  <si>
    <t>položka zahrnuje dodávku a připevnění předepsané lepenky, včetně nutných přesahů</t>
  </si>
  <si>
    <t>931381</t>
  </si>
  <si>
    <t>TĚSNĚNÍ DILATAČNÍCH SPAR SILIKONOVÝM TMELEM PRŮŘEZU DO 100MM2</t>
  </si>
  <si>
    <t>1: Dle technické zprávy, výkresových příloh projektové dokumentace. Dle výkazů materiálu projektu. Dle tabulky kubatur projektanta. 
2: Těsnení líce pracovní spáry zdi 
3: 80</t>
  </si>
  <si>
    <t>931383</t>
  </si>
  <si>
    <t>TĚSNĚNÍ DILATAČNÍCH SPAR SILIKONOVÝM TMELEM PRŮŘEZU DO 300MM2</t>
  </si>
  <si>
    <t>1: Dle technické zprávy, výkresových příloh projektové dokumentace. Dle výkazů materiálu projektu. Dle tabulky kubatur projektanta. 
2: Těsnění pracovní spáry římsy 
3: 2*80</t>
  </si>
  <si>
    <t>931385</t>
  </si>
  <si>
    <t>TĚSNĚNÍ DILATAČNÍCH SPAR SILIKONOVÝM TMELEM PRŮŘEZU DO 600MM2</t>
  </si>
  <si>
    <t>1: Dle technické zprávy, výkresových příloh projektové dokumentace a dle TKP staveb státních drah. Dle výkazů materiálu projektu. Dle tabulky kubatur projektanta. 
2: výměra viz položka č. 93135 vč. penetračního nátěru pro zvýšení přilnavosti tmelu 
3: DC1-DC2; (3,000+3,583)/2 
4: DC2-DC3; (3,583+4,405)/2 
5: DC3-DC4; (4,405+4,966)/2 
6: DC4-DC5; (4,966+6,133)/2 
7: DC5-DC6; (6,133+6,695)/2 
8: DC6-DC7; (6,695+7,528)/2 
9: DC7-DC8; (7,528+7,822)/2</t>
  </si>
  <si>
    <t>1: Dle technické zprávy, výkresových příloh projektové dokumentace. Dle výkazů materiálu projektu. Dle tabulky kubatur projektanta. 
2: Vývody pro měření bludných proudů 
3: 16ks; 21,60</t>
  </si>
  <si>
    <t>1: Dle technické zprávy, výkresových příloh projektové dokumentace. Dle výkazů materiálu projektu. Dle tabulky kubatur projektanta. 
2: podélný pásek 40x5mm dl celkem 76,14m vč. spojovacího materiálu; 119,6</t>
  </si>
  <si>
    <t>R931183</t>
  </si>
  <si>
    <t>OCHRANA IZOLACE Z EXTRUDOVANÉHO POLYSTYRENU TL 50MM</t>
  </si>
  <si>
    <t>1: Dle technické zprávy, výkresových příloh projektové dokumentace. Dle výkazů materiálu projektu. Dle tabulky kubatur projektanta. 
2: řez AA; 1,885*14,975 
3: řez AA a BB; ((1,885+2,221)/2)*11,950 
4: řez BB a CC; ((2,221+2,905)/2)*31,810 
5: řez CC; 2,905*22,330</t>
  </si>
  <si>
    <t>Popisy prací zahrnují veškerý materiál, výrobky a polotovary, včetně mimostaveništní a vnitrostaveništní dopravy (rovněž přesuny), včetně naložení a složení, případně s uložením.</t>
  </si>
  <si>
    <t>R93134</t>
  </si>
  <si>
    <t>TĚSNĚNÍ DILATAČNÍCH SPAR BOBTNAJÍCÍM BETONITOVÝM PÁSKEM, D+M komplet</t>
  </si>
  <si>
    <t>1: Dle technické zprávy, výkresových příloh projektové dokumentace. Dle výkazů materiálu projektu. Dle tabulky kubatur projektanta. 
2: Bobtnající betonitový pásek 
3: 80</t>
  </si>
  <si>
    <t>VLYS DO BETONU, D+M komplet</t>
  </si>
  <si>
    <t>1: Dle technické zprávy, výkresových příloh projektové dokumentace. Dle výkazů materiálu projektu. Dle tabulky kubatur projektanta. 
2: letopočet výstavby; 1 
3: logo zhotovitele; 1</t>
  </si>
  <si>
    <t>R936022</t>
  </si>
  <si>
    <t>ZHOTOVENÍ PIEZOMETRU, D+M komplet</t>
  </si>
  <si>
    <t>Kompletní zhotovení piezometru dle technologických postupů vč. případné výrobní dokumentace, technického dozoru a měření</t>
  </si>
  <si>
    <t>Doplňující konstrukce a práce</t>
  </si>
  <si>
    <t>R0294F</t>
  </si>
  <si>
    <t>OSTATNÍ POŽADAVKY - VYPRACOVÁNÍ VÝROBNÍ DOKUMENTACE</t>
  </si>
  <si>
    <t>R0295F</t>
  </si>
  <si>
    <t>GEODETICKÉ ZAMĚŘENÍ BĚHEM VÝSTAVBY OPĚRNÉ ZDI</t>
  </si>
  <si>
    <t>zahrnuje veškeré náklady spojené s geodetickými pracemi</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</si>
  <si>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</si>
  <si>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viz pol č. 13173 
3: 261,613*1,9</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</si>
  <si>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</si>
  <si>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SO 662</t>
  </si>
  <si>
    <t>Zrušení stáv. propustku v km 204,376</t>
  </si>
  <si>
    <t xml:space="preserve">  SO 662</t>
  </si>
  <si>
    <t>12273</t>
  </si>
  <si>
    <t>ODKOPÁVKY A PROKOPÁVKY OBECNÉ TŘ. I</t>
  </si>
  <si>
    <t>1: Dle technické zprávy, výkresových příloh projektové dokumentace. Dle výkazů materiálu projektu. Dle tabulky kubatur projektanta. 
2: odkopávky pro bourání ŽB a kamenných kcí, měřeno digitálně 
3: 1,20*6,35+4,20*0,60</t>
  </si>
  <si>
    <t>1: Dle technické zprávy, výkresových příloh projektové dokumentace. Dle výkazů materiálu projektu. Dle tabulky kubatur projektanta. 
2: dle pol. 26135;  2,70*3,14*0,125*0,125 
3: dle pol. 12273;  zemina z odkopávek;   10,14</t>
  </si>
  <si>
    <t>26135</t>
  </si>
  <si>
    <t>VRTY PRO KOTVENÍ, INJEKTÁŽ A MIKROPILOTY NA POVRCHU TŘ. III D DO 300MM</t>
  </si>
  <si>
    <t>1: Dle technické zprávy, výkresových příloh projektové dokumentace. Dle výkazů materiálu projektu. Dle tabulky kubatur projektanta. 
2: jádrové vrty pro injektáž; pr. 250mm;    
3: 1,00+1,70</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</si>
  <si>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</si>
  <si>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</si>
  <si>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</si>
  <si>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1: Dle technické zprávy, výkresových příloh projektové dokumentace. Dle výkazů materiálu projektu. Dle tabulky kubatur projektanta. 
2: výplň trouby propustku nízkotlakou injektáží cementopopílkovou suspenzí 
3: měřeno digitálně;   0,80*11,00</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</si>
  <si>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</si>
  <si>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37135</t>
  </si>
  <si>
    <t>BEDNĚNÍ PRIMÁRNÍHO OSTĚNÍ ŠACHTY</t>
  </si>
  <si>
    <t>1: Dle technické zprávy, výkresových příloh projektové dokumentace. Dle výkazů materiálu projektu. Dle tabulky kubatur projektanta. 
2: zabednění otvorů propustku pro injektáž;   2*3,50</t>
  </si>
  <si>
    <t>Položka zahrnuje dopravu, dodání, zřízení, údržbu a odstranění bednění s úpravou povrchu podle požadované kvality povrchu betonu, včetně odbědňovacích prostředků, podpěrných a pomocných konstrukcí a materiálů;   
-  nátěry zabraňující soudržnost betonu a bednění;   
-  bednění pracovních a dilatačních spár;   
-  rozepření bednění;   
-  zřízení otvorů pro ukládání betonu a pro jeho řádné zpracování;   
-  montážní plošiny nebo lešení nutné pro provedení prací.</t>
  </si>
  <si>
    <t>9112A3</t>
  </si>
  <si>
    <t>ZÁBRADLÍ MOSTNÍ S VODOR MADLY - DEMONTÁŽ S PŘESUNEM</t>
  </si>
  <si>
    <t>1: Dle technické zprávy, výkresových příloh projektové dokumentace. Dle výkazů materiálu projektu. Dle tabulky kubatur projektanta. 
2: odstranění ocel. zábradlí na výtoku;   6,40 
3: odstranění ocel. zábradlí na vtoku;   5,00</t>
  </si>
  <si>
    <t>položka zahrnuje:  
- demontáž a odstranění zařízení  
- jeho odvoz na předepsané místo</t>
  </si>
  <si>
    <t>96613A</t>
  </si>
  <si>
    <t>BOURÁNÍ KONSTRUKCÍ Z KAMENE NA MC - BEZ DOPRAVY</t>
  </si>
  <si>
    <t>1: Dle technické zprávy, výkresových příloh projektové dokumentace. Dle výkazů materiálu projektu. Dle tabulky kubatur projektanta. 
2: bourání kamene do betonu 
3: na výtoku;  12,00*1,20*0,30 
4: na vtoku;    10,00*1,20*0,30</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</si>
  <si>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</si>
  <si>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</si>
  <si>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</si>
  <si>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1: Dle technické zprávy, výkresových příloh projektové dokumentace. Dle výkazů materiálu projektu. Dle tabulky kubatur projektanta. 
2: bourání ŽB říms 
3: výtok;  6,35*0,50*0,35+0,25*6,35 
4: vtok;  5,311*0,45*0,80+6,173*0,30*1,00+0,26*4,20 
5: ŽB deska a základ na vtoku 
6: 2,75*0,80*2,50+10,00*0,35</t>
  </si>
  <si>
    <t>1: dle pol. 17120;    10,272*1,90</t>
  </si>
  <si>
    <t>1: dle pol.  96616A;       16,555*2,40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</si>
  <si>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</si>
  <si>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NEOCEŇOVAT - POPLATKY ZA LIKVIDACI ODPADŮ NEKONTAMINOVANÝCH - 17 05 04 KAMENNÁ SUŤ VČ. DOPRAVY NA SKLÁDKU A VEŠKERÉ MANIPULACE</t>
  </si>
  <si>
    <t>1: dle pol. 96613A;    7,92*2,50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</si>
  <si>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</si>
  <si>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D.2.1.6</t>
  </si>
  <si>
    <t>Ostatní inženýrské objekty</t>
  </si>
  <si>
    <t>SO 461</t>
  </si>
  <si>
    <t>Úprava sdělovacího vedení MERIT GROUP - NENACEŇOVAT</t>
  </si>
  <si>
    <t xml:space="preserve">  SO 461</t>
  </si>
  <si>
    <t>Slaboproud - sdělovací zařízení</t>
  </si>
  <si>
    <t>R461001</t>
  </si>
  <si>
    <t>SO 461 - Úprava sdělovacího vedení MERIT GROUP - NENACEŇOVAT</t>
  </si>
  <si>
    <t>KČ</t>
  </si>
  <si>
    <t>SO 462</t>
  </si>
  <si>
    <t>Úprava sdělovacího vedení CETIN - NENACEŇOVAT</t>
  </si>
  <si>
    <t xml:space="preserve">  SO 462</t>
  </si>
  <si>
    <t>R462001</t>
  </si>
  <si>
    <t>SO 462 - Úprava sdělovacího vedení CETIN - NENACEŇOVAT</t>
  </si>
  <si>
    <t>SO 678</t>
  </si>
  <si>
    <t>Úprava sdělovacích kabelových vedení</t>
  </si>
  <si>
    <t xml:space="preserve">  SO 678</t>
  </si>
  <si>
    <t>75I12X</t>
  </si>
  <si>
    <t>KABEL ZEMNÍ JEDNOPLÁŠŤOVÝ BEZ PANCÍŘE PRŮMĚRU ŽÍLY 0,8 MM - MONTÁŽ</t>
  </si>
  <si>
    <t>Montáž traťového kabelu 20XN 0,8, digitálně odečteno ze situace - 111m   
Viz technická zpráva a výkresová dokumentace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</si>
  <si>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</si>
  <si>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75I12Y</t>
  </si>
  <si>
    <t>KABEL ZEMNÍ JEDNOPLÁŠŤOVÝ BEZ PANCÍŘE PRŮMĚRU ŽÍLY 0,8 MM - DEMONTÁŽ</t>
  </si>
  <si>
    <t>Demontáž  traťového kabelu 20XN 0,8, digitálně odečteno ze situace - 111m   
Viz technická zpráva a výkresová dokumentace</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</si>
  <si>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</si>
  <si>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75I723</t>
  </si>
  <si>
    <t>KABEL KLASICKÝ DÁLKOVÝ DVOUPLÁŠŤOVÝ S PANCÍŘEM DO 37 ČTYŘEK</t>
  </si>
  <si>
    <t>KMČTYŘKA</t>
  </si>
  <si>
    <t>traťový kombinovaný kabel TKK8 , 33 čtyřek x 0,212km = 6,996km čtyřky   
Viz technická zpráva a výkresová dokumentace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</si>
  <si>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amontáž specifikované kabelizace se měří v délce udané v kmčtyřkách.</t>
  </si>
  <si>
    <t>75I72X</t>
  </si>
  <si>
    <t>KABEL KLASICKÝ DÁLKOVÝ DVOUPLÁŠŤOVÝ S PANCÍŘEM - MONTÁŽ</t>
  </si>
  <si>
    <t>traťový kombinovaný kabel TKK8 , 33 čtyřek, digitálně odečteno =212m   
Viz technická zpráva a výkresová dokumentace</t>
  </si>
  <si>
    <t>75I72Y</t>
  </si>
  <si>
    <t>KABEL KLASICKÝ DÁLKOVÝ DVOUPLÁŠŤOVÝ S PANCÍŘEM - DEMONTÁŽ</t>
  </si>
  <si>
    <t>traťový kombinovaný kabel TKK8 , 33 čtyřek, digitálně odečteno =176m   
dálkový kabel DK 14, 35 čtyřek,  demontáž, digitálně odečteno = 176m  
CELKEM = 176m + 176m = 352m   
Viz technická zpráva a výkresová dokumentace</t>
  </si>
  <si>
    <t>75I91X</t>
  </si>
  <si>
    <t>OPTOTRUBKA HDPE - MONTÁŽ</t>
  </si>
  <si>
    <t>barva modrá 111m+ barva černá 111m+ barva modrá/BP 111m + barva x 111m =  444m   
Viz technická zpráva a výkresová dokumentace</t>
  </si>
  <si>
    <t>75I91Y</t>
  </si>
  <si>
    <t>OPTOTRUBKA HDPE - DEMONTÁŽ</t>
  </si>
  <si>
    <t>75IECY</t>
  </si>
  <si>
    <t>VENKOVNÍ TELEFONNÍ OBJEKT - DEMONTÁŽ</t>
  </si>
  <si>
    <t>Demontáž VTO na stěně RD  = 1ks   
Viz technická zpráva a výkresová dokumentace</t>
  </si>
  <si>
    <t>75IH53</t>
  </si>
  <si>
    <t>UKONČENÍ KABELU DÁLKOVÉHO DO 200 ŽIL</t>
  </si>
  <si>
    <t>traťový kombinovaný kabel TKK8 , 33 čtyřek, = 2ks   
dálkový kabel DK 14, 35 čtyřek,  = 2ks  
CELKEM = 2ks + 2ks = 4ks   
Viz technická zpráva a výkresová dokumentace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</si>
  <si>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</si>
  <si>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75IH72</t>
  </si>
  <si>
    <t>UKONČENÍ KABELU SMRŠŤOVACÍ KONCOVKA  PŘES 40 MM</t>
  </si>
  <si>
    <t>dálkový kabel DK 14, 35 čtyřek,  = 2ks   
Viz technická zpráva a výkresová dokumentace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</si>
  <si>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</si>
  <si>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</si>
  <si>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</si>
  <si>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</si>
  <si>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75IH81</t>
  </si>
  <si>
    <t>UKONČENÍ KABELU OBJÍMKA KABELOVÁ</t>
  </si>
  <si>
    <t>uchycení HDPE trubek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</si>
  <si>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75IH8X</t>
  </si>
  <si>
    <t>UKONČENÍ KABELU OBJÍMKA KABELOVÁ - MONTÁŽ</t>
  </si>
  <si>
    <t>uchycení na TKK8 , 1 objímka x 4 konce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</si>
  <si>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75IH91</t>
  </si>
  <si>
    <t>UKONČENÍ KABELU ŠTÍTEK KABELOVÝ</t>
  </si>
  <si>
    <t>75IH9X</t>
  </si>
  <si>
    <t>UKONČENÍ KABELU ŠTÍTEK KABELOVÝ - MONTÁŽ</t>
  </si>
  <si>
    <t>uchycení HDPE trubky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</si>
  <si>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75II11</t>
  </si>
  <si>
    <t>SPOJKA PRO CELOPLASTOVÉ KABELY BEZ PANCÍŘE DO 100 ŽIL</t>
  </si>
  <si>
    <t>Spojka na traťovém kabelu u RD  = 1ks   
Viz technická zpráva a výkresová dokumentace</t>
  </si>
  <si>
    <t>75II1X</t>
  </si>
  <si>
    <t>SPOJKA PRO CELOPLASTOVÉ KABELY BEZ PANCÍŘE - MONTÁŽ</t>
  </si>
  <si>
    <t>75II1Y</t>
  </si>
  <si>
    <t>SPOJKA PRO CELOPLASTOVÉ KABELY BEZ PANCÍŘE - DEMONTÁŽ</t>
  </si>
  <si>
    <t>75II32</t>
  </si>
  <si>
    <t>SPOJKA DÁLKOVÉHO KABELU PŘES 100 ŽIL</t>
  </si>
  <si>
    <t>Spojka na TKK 8  = 2ks   
Viz technická zpráva a výkresová dokumentace</t>
  </si>
  <si>
    <t>75II3X</t>
  </si>
  <si>
    <t>SPOJKA DÁLKOVÉHO KABELU - MONTÁŽ</t>
  </si>
  <si>
    <t>digitálně odečteno ze situace - 2 ks + 2ks = 4ks   
Viz technická zpráva a výkresová dokumentace</t>
  </si>
  <si>
    <t>75II3Y</t>
  </si>
  <si>
    <t>SPOJKA DÁLKOVÉHO KABELU - DEMONTÁŽ</t>
  </si>
  <si>
    <t>75IJ12</t>
  </si>
  <si>
    <t>MĚŘENÍ JEDNOSMĚRNÉ NA SDĚLOVACÍM KABELU</t>
  </si>
  <si>
    <t>1ks = 1 pár,  TK 20XN0,8 = 40 párů = 40ks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</si>
  <si>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</si>
  <si>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75IJ23</t>
  </si>
  <si>
    <t>MĚŘENÍ ZÁVĚREČNÉ DÁLKOVÝCH KABELŮ V OBOU SMĚRECH V PLNÉM ROZSAHU BEZ PROVOZU</t>
  </si>
  <si>
    <t>ČTYŘKA</t>
  </si>
  <si>
    <t>Měření na TKK 8 před zásahem a po zásahu = 33 čtyřek + 33 čtyřek = 66 čtyřek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</si>
  <si>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</si>
  <si>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</si>
  <si>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</si>
  <si>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</si>
  <si>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Měření před přesunem a po přesunu, DOK SŽ 36 vláken, DOK ČD-T 72 vláken, DOK ČD-T/UPS 24 vláken = 132 vláken x 2 = 264 vláken   
Viz technická zpráva a výkresová dokumentace</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</si>
  <si>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</si>
  <si>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Zemní práce - pouze výkopy pro samostatné sdělovací kabelové trasy</t>
  </si>
  <si>
    <t>1,0 m x 1,0 m x hl.1,0m m = 1,0 m3 x 3 ks = 3,0 m3 pro kabelové spojky na TKK8 a TK  
1,0m x 1,0 mx 1,0m = 1m3 x 2 ks= 2m3 ( startovací a přijímací jáma protlaku )  
Celkem  = 3 + 2 = 5m3   
Viz technická zpráva a výkresová dokumentace - jámy pro spojky a protlak</t>
  </si>
  <si>
    <t>délka trasy 212 m x šířka 0,5 m x hloubka 1,0 m = 106 m3   
Viz technická zpráva a výkresová dokumentace</t>
  </si>
  <si>
    <t>14173</t>
  </si>
  <si>
    <t>PROTLAČOVÁNÍ POTRUBÍ Z PLAST HMOT DN DO 200MM</t>
  </si>
  <si>
    <t>?.?Viz technická zpráva a výkresová dokumentace</t>
  </si>
  <si>
    <t>položka zahrnuje dodávku protlačovaného potrubí a veškeré pomocné práce (startovací zařízení, startovací a cílová jáma, opěrné a vodící bloky a pod.)</t>
  </si>
  <si>
    <t>délka trasy 212 m x šířka 0,5 m x hloubka 0,80 m = 84,8 m3 + 5m3 = 89,8m3   
Viz technická zpráva a výkresová dokumentace</t>
  </si>
  <si>
    <t>18090</t>
  </si>
  <si>
    <t>VŠEOBECNÉ ÚPRAVY OSTATNÍCH PLOCH</t>
  </si>
  <si>
    <t>délka trasy 212 m x 2 m  = 424 m2   
Viz technická zpráva a výkresová dokumentace   
Všeobecné úpravy musí zahrnovat úpravu území po uskutečnění stavby, tak jak je požadováno v zadávací dokumentaci s výjimkou těch prací, pro které jsou uvedeny samostatné položky.</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</si>
  <si>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</si>
  <si>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</si>
  <si>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</si>
  <si>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pro kabelové spojky  = 3ks + pro protlak =2ks   Celkem = 5 ks   
Viz technická zpráva a výkresová dokumentace</t>
  </si>
  <si>
    <t>702112</t>
  </si>
  <si>
    <t>KABELOVÝ ŽLAB ZEMNÍ VČETNĚ KRYTU SVĚTLÉ ŠÍŘKY PŘES 120 DO 250 MM</t>
  </si>
  <si>
    <t>digitálně odměřeno 111m beton. žlabu TK2 s víkem=111m pro DOK a TK  
digitálně odměřeno 118m beton. žlabu TK 2 pro TKK8  
Celkem = 111m + 118m = 229m   
Viz technická zpráva a výkresová dokumentace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</si>
  <si>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</si>
  <si>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702312</t>
  </si>
  <si>
    <t>ZAKRYTÍ KABELŮ VÝSTRAŽNOU FÓLIÍ ŠÍŘKY PŘES 20 DO 40 CM</t>
  </si>
  <si>
    <t>délka trasy 212m + 111m = 323m + 10% = 355,0 m   
Viz technická zpráva a výkresová dokumentace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</si>
  <si>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</si>
  <si>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</si>
  <si>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ČI VÝKOPKU SVĚTLÉ ŠÍŘKY PŘES 120 DO 250 MM</t>
  </si>
  <si>
    <t>délka trasy 212 m x šířka 0,5 m x vrstva písku 0,20 m = 21,2m3   
Viz technická zpráva a výkresová dokumentace</t>
  </si>
  <si>
    <t>1. Položka obsahuje:  
 – veškeré zemní práce včetně dodání zásypového materiálu  
2. Položka neobsahuje:  
 X  
3. Způsob měření:  
Měří se metr délkový.</t>
  </si>
  <si>
    <t>Chránička DN 110mm Celkem = 25m+(3m x 2ks) = 31m   
Viz. technická zpráva a výkresová dokumentace</t>
  </si>
  <si>
    <t>87833</t>
  </si>
  <si>
    <t>NASUNUTÍ PLAST TRUB DN DO 150MM DO CHRÁNIČKY</t>
  </si>
  <si>
    <t>Zasunutí chráničky DN 110mm, Celkem = 3m x 2 =6m   
Viz. technická zpráva a výkresová dokumentace</t>
  </si>
  <si>
    <t>položka zahrnuje:  
pojízdná sedla (objímky)  
případně předepsané utěsnění konců chráničky  
nezahrnuje dodávku potrubí</t>
  </si>
  <si>
    <t>Geodetické zaměření trasy, digitálně odměřená délka 212 m   
Viz technická zpráva a výkresová dokumentace</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</si>
  <si>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</si>
  <si>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R02945</t>
  </si>
  <si>
    <t>OSTATNÍ POŽADAVKY - GEOMETRICKÝ PLÁN</t>
  </si>
  <si>
    <t>0,5x0,2 x 212m = 21,2m3 x 1,9t/m3= 40,28t  
111m x 0,5m x 0,2 = 11,11m3 x 1,9t/m3 = 21,09 t  
Celkem = 40,28t + 21,09 t = 61,37 t   
Viz technická zpráva a výkresová dokumentace</t>
  </si>
  <si>
    <t>D.2.1.7</t>
  </si>
  <si>
    <t>Potrubní vedení</t>
  </si>
  <si>
    <t>SO 301</t>
  </si>
  <si>
    <t>Přeložka kanalizace DN 800</t>
  </si>
  <si>
    <t xml:space="preserve">  SO 301</t>
  </si>
  <si>
    <t>11313</t>
  </si>
  <si>
    <t>ODSTRANĚNÍ KRYTU ZPEVNĚNÝCH PLOCH S ASFALTOVÝM POJIVEM</t>
  </si>
  <si>
    <t>Dle technické zprávy, výkresových příloh projektové dokumentace a dle TKP staveb státních drah. Dle výkazů materiálu projektu. Dle tabulky kubatur projektanta. 
Asfaltový beton 300 mm 
7,50*4,50*0,30=10,125 [A]</t>
  </si>
  <si>
    <t>Dle technické zprávy, výkresových příloh projektové dokumentace a dle TKP staveb státních drah. Dle výkazů materiálu projektu. Dle tabulky kubatur projektanta. 
Kamenivo 180 mm 
7,50*4,50*0,180=6,075 [A]</t>
  </si>
  <si>
    <t>Dle technické zprávy, výkresových příloh projektové dokumentace. 
výpočet dle programu, navýšení 1,7x 
hloubení rýhy pro potrubí DN 800 
346,348*1,70=588,792 [A]</t>
  </si>
  <si>
    <t>výkopy - viz pol. 13173 
588,792=588,792 [A]</t>
  </si>
  <si>
    <t>viz Vzorový příčný řez - VPR + TZ 
výkopy 
588,792=588,792 [A] 
odpočet podkladní beton 
-(21,766+60,650)=-82,416 [B] 
odpočet obsyp 
-288,758=- 288,758 [I] 
odpočet objemu šachet 
-(3,14*0,60*0,60)*(2,70+2,71)=-6,115 [J] 
Celkem: A+B+I+J=211,503 [K]</t>
  </si>
  <si>
    <t>viz Vzorový příčný řez - VPR 
obsyp potrubí DN 800 
50,50*4,40*1,50-(3,14*0,530*0,530*50,50)=288,758 [D]</t>
  </si>
  <si>
    <t>R11511</t>
  </si>
  <si>
    <t>PŘEČERPÁVÁNÍ ODPADNÍ VODY DO 500L/MIN</t>
  </si>
  <si>
    <t>předpoklad projektanta 
20 dní x 6 hod 
20*6,0=120,000 [A]</t>
  </si>
  <si>
    <t>Položka zahrnuje i potrubí, pohotovost záložní čerpací soupravy a zřízení čerpací jímky. Součástí položky je také následná demontáž a likvidace těchto zařízení</t>
  </si>
  <si>
    <t>R11522</t>
  </si>
  <si>
    <t>PRÁCE A DODÁVKY SPOJENÉ S ČERPÁNÍM VODY</t>
  </si>
  <si>
    <t>viz. Technická zpráva - Dodatek č.1 
1,0=1,000 [A]</t>
  </si>
  <si>
    <t>Položka obsahuje: - veškeré konstrukce, dodávky a práce spojené s čerpáním podzemní vody při provádění výkopových prací dle Technické zprávy - Dodatek č.1    
 - hydrogeologcký posudek navržení opatření pro snižování HPV, vč. povolení k nakládání s podzemními vodami za účelem snižování jejich hladiny u dotčeného vodoprávního úřadu  
 - odvod do recipientu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poplatky za likvidaci   
 - další pomocné konstrukce, dodávky a práce dané Technickou zprávou - Dodatek č.1</t>
  </si>
  <si>
    <t>21263</t>
  </si>
  <si>
    <t>TRATIVODY KOMPLET Z TRUB Z PLAST HMOT DN DO 150MM</t>
  </si>
  <si>
    <t>viz Vzorový příčný řez - VPR 
drenážní trubka prům. 13 - 16 cm 
50,50=50,500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</si>
  <si>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</si>
  <si>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451312</t>
  </si>
  <si>
    <t>PODKLADNÍ A VÝPLŇOVÉ VRSTVY Z PROSTÉHO BETONU C12/15</t>
  </si>
  <si>
    <t>viz Vzorový příčný řez - VPR 
podkladní beton C 12/15 
50,50*4,310*0,10=21,766 [A]</t>
  </si>
  <si>
    <t>viz Vzorový příčný řez - VPR 
betonová deska C 16/20 
50,50*4,310*0,150=32,648 [A] 
betonové sedlo C 16/20 
50,50*(1,765*0,20+0,650*0,310)=28,002 [B] 
Celkem: A+B=60,650 [C]</t>
  </si>
  <si>
    <t>56330</t>
  </si>
  <si>
    <t>VOZOVKOVÉ VRSTVY ZE ŠTĚRKODRTI</t>
  </si>
  <si>
    <t>Dle technické zprávy, výkresových příloh projektové dokumentace a dle TKP staveb státních drah. Dle výkazů materiálu projektu. Dle tabulky kubatur projektanta. 
Výměnná vrstva z kameniva fr. 0-63 mm v tloušťce 500 mm 
dle tabulky kubatur 
33,750*1,20*0,50=20,250 [A]</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</si>
  <si>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</si>
  <si>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</si>
  <si>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</si>
  <si>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Dle technické zprávy, výkresových příloh projektové dokumentace a dle TKP staveb státních drah. Dle výkazů materiálu projektu. Dle tabulky kubatur projektanta. 
Štěrkodrť frakce 0/63 ŠDB 150 mm 
SKLADBA KOMUNIKACE 
33,750*1,02=34,425 [A]</t>
  </si>
  <si>
    <t>56334</t>
  </si>
  <si>
    <t>VOZOVKOVÉ VRSTVY ZE ŠTĚRKODRTI TL. DO 200MM</t>
  </si>
  <si>
    <t>Dle technické zprávy, výkresových příloh projektové dokumentace. Dle výkazů materiálu projektu. Dle tabulky kubatur projektanta. 
Štěrkodrť frakce 0/32 ŠDA 200 mm 
SKLADBA KOMUNIKACE 
33,750*1,09=36,788 [A]</t>
  </si>
  <si>
    <t>56336</t>
  </si>
  <si>
    <t>VOZOVKOVÉ VRSTVY ZE ŠTĚRKODRTI TL. DO 300MM</t>
  </si>
  <si>
    <t>Dle technické zprávy, výkresových příloh projektové dokumentace. Dle výkazů materiálu projektu. Dle tabulky kubatur projektanta. 
Štěrkodrť frakce 0/63 ŠDB  270 mm 
SKLADBA KOMUNIKACE 
33,750*1,15=38,813 [A]</t>
  </si>
  <si>
    <t>572123</t>
  </si>
  <si>
    <t>INFILTRAČNÍ POSTŘIK Z EMULZE DO 1,0KG/M2</t>
  </si>
  <si>
    <t>Dle technické zprávy, výkresových příloh projektové dokumentace a dle TKP staveb státních drah. Dle výkazů materiálu projektu. Dle tabulky kubatur projektanta. 
Infiltrační postřik kationaktivní asf. emulzí PI-E  1,00 kg/m2 
SKLADBA KOMUNIKACE 
33,750*1,09=36,788 [A]</t>
  </si>
  <si>
    <t>572224</t>
  </si>
  <si>
    <t>SPOJOVACÍ POSTŘIK Z MODIFIK EMULZE DO 1,0KG/M2</t>
  </si>
  <si>
    <t>Dle technické zprávy, výkresových příloh projektové dokumentace a dle TKP staveb státních drah. Dle výkazů materiálu projektu. Dle tabulky kubatur projektanta. 
Spojovací postřik kationaktivní asf. emulzí (modif.) PS-CP  0,30-0,60 kg/m2 
SKLADBA KOMUNIKACE 
33,750*1,03=34,763 [A] 
33,750*1,06=35,775 [B] 
Celkem: A+B=70,538 [C]</t>
  </si>
  <si>
    <t>57472</t>
  </si>
  <si>
    <t>VOZOVKOVÉ VÝZTUŽNÉ VRSTVY Z TEXTILIE</t>
  </si>
  <si>
    <t>Dle technické zprávy, výkresových příloh projektové dokumentace a dle TKP staveb státních drah. Dle výkazů materiálu projektu. Dle tabulky kubatur projektanta. 
Separační netkaná geotextílie 500 g/m2 
dle tabulky kubatur  
33,750*1,20=40,500 [A]</t>
  </si>
  <si>
    <t>- dodání textilie v požadované kvalitě a v množství včetně přesahů (přesahy započteny v jednotkové ceně)  
- očištění podkladu  
- pokládka textilie dle předepsaného technologického předpisu</t>
  </si>
  <si>
    <t>Dle technické zprávy, výkresových příloh projektové dokumentace a dle TKP staveb státních drah. Dle výkazů materiálu projektu. Dle tabulky kubatur projektanta. 
Asfaltový beton pro obrusné vrstvy ACO11+ 40 mm      
SKLADBA KOMUNIKACE 
7,50*4,50=33,750 [A]</t>
  </si>
  <si>
    <t>574C56</t>
  </si>
  <si>
    <t>ASFALTOVÝ BETON PRO LOŽNÍ VRSTVY ACL 16+, 16S TL. 60MM</t>
  </si>
  <si>
    <t>Dle technické zprávy, výkresových příloh projektové dokumentace a dle TKP staveb státních drah. Dle výkazů materiálu projektu. Dle tabulky kubatur projektanta. 
Asfaltový beton pro ložní vrstvy  ACL 16+ 60 mm 
SKLADBA KOMUNIKACE 
33,750*1,03=34,763 [A]</t>
  </si>
  <si>
    <t>574E88</t>
  </si>
  <si>
    <t>ASFALTOVÝ BETON PRO PODKLADNÍ VRSTVY ACP 22+, 22S TL. 90MM</t>
  </si>
  <si>
    <t>Dle technické zprávy, výkresových příloh projektové dokumentace a dle TKP staveb státních drah. Dle výkazů materiálu projektu. Dle tabulky kubatur projektanta. 
Asfaltový beton pro podkladní vrstvy ACP 22+  90 mm 
SKLADBA KOMUNIKACE 
33,750*1,06=35,775 [A]</t>
  </si>
  <si>
    <t>Potrubí</t>
  </si>
  <si>
    <t>82460</t>
  </si>
  <si>
    <t>POTRUBÍ Z TRUB ŽELEZOBETONOVÝCH DN DO 800MM</t>
  </si>
  <si>
    <t>viz TZ 
Kanalizační potrubí z trub ŽB (TZH-Q 80/250 SZDC) DN 800 délky 50.5 m 
osazení na betonové pražce 
Trouby budou hrdlové s integrovaným pryžovým těsněním a čedičovou vystélkou v celém profilu 
50,50=50,500 [A]</t>
  </si>
  <si>
    <t>89416</t>
  </si>
  <si>
    <t>ŠACHTY KANALIZAČ Z BETON DÍLCŮ NA POTRUBÍ DN DO 800MM</t>
  </si>
  <si>
    <t>viz TZ 
Nová revizní šachta bude provedena z betonových prefabrikátů s vnitřním průměrem 1000 mm, šachtové dno s průměrem 1500 mm a přechodovou deskou. 
Šachta bude vybavena ocelovými stupadly s polyetylénovým povlakem. Poklopy šachet budou typu BEGU (litinové bez odvětrání s betonovou výplní), třídy D400. 
1,0=1,000 [A] 
U stávající šachty, v jižní části napojení, která bude výsledně situována v kraji nové obslužné komunikace (SO 104), bude nahrazena šachtou novou s 
upraveným dnem změněné trasy (výsledného úhlu napojení), tedy nové šachtové dno s průměrem 1500 mm a přechodovou deskou, věž z betonových 
prefabrikátů s vnitřním průměrem 1000 mm. Šachta bude vybavena ocelovými stupadly s polyetylénovým povlakem. Poklopy šachet budou typu BEGU (litinové 
bez odvětrání s betonovou výplní), třídy D400. 
1,0=1,000 [B] 
Celkem: A+B=2,000 [C]</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</si>
  <si>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</si>
  <si>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899309</t>
  </si>
  <si>
    <t>DOPLŇKY NA POTRUBÍ - VÝSTRAŽNÁ FÓLIE</t>
  </si>
  <si>
    <t>viz TZ 
Kanalizační potrubí z trub ŽB (TZH-Q 80/250 SZDC) DN 800 délky 50.5 m 
50,50=50,500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</si>
  <si>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</si>
  <si>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</si>
  <si>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</si>
  <si>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viz TZ 
zaslepení stávajícího potrubí 
0,60*2=1,200 [A]</t>
  </si>
  <si>
    <t>899681</t>
  </si>
  <si>
    <t>TLAKOVÉ ZKOUŠKY POTRUBÍ DN DO 800MM</t>
  </si>
  <si>
    <t>R899691</t>
  </si>
  <si>
    <t>POPLATEK ZA ČERPÁNÍ VODY DO KANALIZAČNÍ SÍTĚ</t>
  </si>
  <si>
    <t>voda pro tlakovou zkoušku 
3,14*0,40*0,40*50,50=25,371 [A]</t>
  </si>
  <si>
    <t>Položka obsahuje: veškeré poplatky provozovateli zařízení na zpracování nebo likvidaci odpadů</t>
  </si>
  <si>
    <t>R899901</t>
  </si>
  <si>
    <t>UZAVŘENÍ (BALONOVÁNÍ) STÁVAJÍCÍHO POTRUBÍ DN 300-800</t>
  </si>
  <si>
    <t>viz TZ 
1x DN 300, 1x DN 600, 1x DN 800 
1+1+1=3,000 [A]</t>
  </si>
  <si>
    <t>položka zahrnuje dodání a osazení příslušných tvarovek a armatur, demontáž, následná úprava napojení potrubí</t>
  </si>
  <si>
    <t>R899902</t>
  </si>
  <si>
    <t>NAPOJENÍ NA STÁVAJÍCÍ STOKU</t>
  </si>
  <si>
    <t>viz TZ 
propojení se stávajícím potrubím pomocí speciálních pružných spojek (např. SC-W/LC-W) šířky 300 mm DN 800 (2x). Seříznutí čel potrubí ŽB DN 800 mm celkově 4x. 
2 místa propojení 
2,0=2,000 [A]</t>
  </si>
  <si>
    <t>položka zahrnuje řez na potrubí, dodání a osazení příslušných tvarovek a armatur</t>
  </si>
  <si>
    <t>919111</t>
  </si>
  <si>
    <t>ŘEZÁNÍ ASFALTOVÉHO KRYTU VOZOVEK TL DO 50MM</t>
  </si>
  <si>
    <t>Dle technické zprávy, výkresových příloh projektové dokumentace. Dle výkazů materiálu projektu. Dle tabulky kubatur projektanta. 
Zařezání hrany komunikace v tl.50 mm 
7,50*2=15,000 [A]</t>
  </si>
  <si>
    <t>položka zahrnuje řezání vozovkové vrstvy v předepsané tloušťce, včetně spotřeby vody</t>
  </si>
  <si>
    <t>919112</t>
  </si>
  <si>
    <t>ŘEZÁNÍ ASFALTOVÉHO KRYTU VOZOVEK TL DO 100MM</t>
  </si>
  <si>
    <t>Dle technické zprávy, výkresových příloh projektové dokumentace a dle TKP staveb státních drah. Dle výkazů materiálu projektu. Dle tabulky kubatur projektanta. 
Zařezání hrany komunikace v tl.100 mm 
7,50*2=15,000 [A]</t>
  </si>
  <si>
    <t>931315</t>
  </si>
  <si>
    <t>TĚSNĚNÍ DILATAČ SPAR ASF ZÁLIVKOU PRŮŘ DO 600MM2</t>
  </si>
  <si>
    <t>Dle technické zprávy, výkresových příloh projektové dokumentace a dle TKP staveb státních drah. Dle výkazů materiálu projektu. Dle tabulky kubatur projektanta. 
Asfaltová zálivka 
7,50*2=15,000 [A]</t>
  </si>
  <si>
    <t>96616</t>
  </si>
  <si>
    <t>BOURÁNÍ KONSTRUKCÍ ZE ŽELEZOBETONU</t>
  </si>
  <si>
    <t>bourání stávající šachty prům. 1,50 m 
(3,14*0,750*0,750-3,14*0,60*0,60)*2,50*2=3,179 [A] 
bourání stávajícího potrubí DN 800 
(3,14*0,530*0,530-3,14*0,40*0,40)*57,0=21,639 [B] 
Celkem: A+B=24,818 [C]</t>
  </si>
  <si>
    <t>969258</t>
  </si>
  <si>
    <t>VYBOURÁNÍ POTRUBÍ DN DO 600MM KANALIZAČ</t>
  </si>
  <si>
    <t>stávající potrubí PVC DN 600 
5,0=5,000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</si>
  <si>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</si>
  <si>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viz pol. 17120 
588,792*1,90=1 118,705 [A]</t>
  </si>
  <si>
    <t>NEOCEŇOVAT - POPLATKY ZA LIKVIDACI ODPADŮ NEKONTAMINOVANÝCH - 17 03 02 VYBOURANÝ ASFALTOVÝ BETON BEZ DEHTU - VČ. DOPRAVY NA SKLÁDKU A MANIPULACE</t>
  </si>
  <si>
    <t>viz pol. 11313 
asfalt bez dehtu 
10,125*2,20=22,275 [A]</t>
  </si>
  <si>
    <t>viz pol. 96616 - ŽB 
24,818*2,40=59,563 [A]</t>
  </si>
  <si>
    <t>NEOCEŇOVAT - POPLATKY ZA LIKVIDACI ODPADŮ NEKONTAMINOVANÝCH - 17 05 04 KAMENNÁ SUŤ, VČ.DOPRAVY NA SKLÁDKU A MANIPULACE</t>
  </si>
  <si>
    <t>viz pol. 11332 - kamenivo 
6,075*2,05=12,454 [A]</t>
  </si>
  <si>
    <t>SO 302</t>
  </si>
  <si>
    <t>Přeložka kanalizace DN 300 a DN 600</t>
  </si>
  <si>
    <t xml:space="preserve">  SO 302</t>
  </si>
  <si>
    <t>Dle technické zprávy, výkresových příloh projektové dokumentace. 
výpočet dle programu 
hloubení rýhy pro potrubí DN 300 a DN 600 
635,870=635,870 [A]</t>
  </si>
  <si>
    <t>výkopy - viz pol. 13173 
635,870=635,870 [A] 
zásyp zeminou - viz pol. 17411 
-243,121=- 243,121 [B] 
Celkem: A+B=392,749 [C]</t>
  </si>
  <si>
    <t>viz Vzorový příčný řez - VPR + TZ 
výkopy 
635,870=635,870 [A] 
odpočet lože 
-19,335=-19,335 [B] 
odpočet obsyp 
-118,052=- 118,052 [C] 
odpočet objemu šachet 
-3,14*0,60*0,60*(2,940+2,740+2,910+2,240)=-12,242 [D] 
Celkem: A+B+C+D=486,241 [E] 
---------------------------------------------------------------- 
podíl zásypu zeminou 50% 
486,241*0,50=243,121 [F]</t>
  </si>
  <si>
    <t>podíl zásypu ŠD 50% 
486,241*0,50=243,121 [F]</t>
  </si>
  <si>
    <t>viz Vzorový příčný řez - VPR 
obsyp potrubí DN 300 
(1,20*0,60-3,14*0,150*0,150)*95,50=62,013 [A] 
obsyp potrubí DN 600 
(1,50*0,90-3,14*0,30*0,30)*52,50=56,039 [B] 
Celkem: A+B=118,052 [C]</t>
  </si>
  <si>
    <t>předpoklad projektanta 
8 dní x 6 hod 
8*6,0=48,000 [A]</t>
  </si>
  <si>
    <t>R11533</t>
  </si>
  <si>
    <t>viz Vzorový příčný řez - VPR 
Kanalizační potrubí z trub PVC SN 12 DN 600 délky 52.5 m 
52,50=52,500 [A] 
Kanalizační potrubí z trub PP SN 12 DN 300 délky 95.5 m 
95,50=95,500 [B] 
Celkem: A+B=148,000 [C]</t>
  </si>
  <si>
    <t>viz Vzorový příčný řez - VPR 
potrubí DN 300 
95,50*1,20*0,10=11,460 [A] 
potrubí DN 600 
52,50*1,50*0,10=7,875 [B] 
Celkem: A+B=19,335 [C]</t>
  </si>
  <si>
    <t>87445</t>
  </si>
  <si>
    <t>POTRUBÍ Z TRUB PLASTOVÝCH ODPADNÍCH DN DO 300MM</t>
  </si>
  <si>
    <t>viz TZ 
Kanalizační potrubí z trub PP SN 12 DN 300 délky 95.5 m 
95,50=95,500 [A]</t>
  </si>
  <si>
    <t>87458</t>
  </si>
  <si>
    <t>POTRUBÍ Z TRUB PLAST ODPAD DN DO 600MM</t>
  </si>
  <si>
    <t>viz TZ 
Kanalizační potrubí z trub PVC SN 12 DN 600 délky 52.5 m 
52,50=52,500 [A]</t>
  </si>
  <si>
    <t>894145</t>
  </si>
  <si>
    <t>ŠACHTY KANALIZAČNÍ Z BETON DÍLCŮ NA POTRUBÍ DN DO 300MM</t>
  </si>
  <si>
    <t>viz TZ 
Nové revizní šachty budou provedeny z betonových prefabrikátů s vnitřním průměrem 1000 mm, vč. šachtových den. Šachty 
budou vybaveny ocelovými stupadly s polyetylénovým povlakem, přechodové skruže budou vybaveny kapsovými stupadly. Poklopy šachet budou typu BEGU 
(litinové bez odvětrání s betonovou výplní) 
2,0=2,000 [A]</t>
  </si>
  <si>
    <t>894158</t>
  </si>
  <si>
    <t>ŠACHTY KANALIZAČNÍ Z BETON DÍLCŮ NA POTRUBÍ DN DO 600MM</t>
  </si>
  <si>
    <t>viz TZ 
Kanalizační potrubí z trub PVC SN 12 DN 600 délky 52.5 m 
52,50=52,500 [A] 
Kanalizační potrubí z trub PP SN 12 DN 300 délky 95.5 m 
95,50=95,500 [B] 
Celkem: A+B=148,000 [C]</t>
  </si>
  <si>
    <t>899651</t>
  </si>
  <si>
    <t>TLAKOVÉ ZKOUŠKY POTRUBÍ DN DO 300MM</t>
  </si>
  <si>
    <t>899671</t>
  </si>
  <si>
    <t>TLAKOVÉ ZKOUŠKY POTRUBÍ DN DO 600MM</t>
  </si>
  <si>
    <t>R899501</t>
  </si>
  <si>
    <t>ZAFOUKÁNÍ STÁVAJÍCÍHO POTRUBÍ CEMENTOPOPÍLKOVÝM BETONEM</t>
  </si>
  <si>
    <t>viz TZ 
DN 600 
3,14*0,30*0,30*47,0=13,282 [A] 
DN 300 
3,14*0,150*0,150*(15,0+100,0)=8,125 [B] 
stávající šachta DN 1000 
3,14*0,50*0,50*3,0=2,355 [C] 
Celkem: A+B+C=23,762 [D]</t>
  </si>
  <si>
    <t>- dodání cementopopílkovým betonem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</si>
  <si>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voda pro tlakovou zkoušku 
3,14*0,150*0,150*95,50=6,747 [A] 
3,14*0,30*0,30*52,50=14,837 [B] 
Celkem: A+B=21,584 [C]</t>
  </si>
  <si>
    <t>viz TZ 
1x DN 300, 2x DN 600 
1+2=3,000 [A]</t>
  </si>
  <si>
    <t>viz pol. 17120 
392,749*1,90=746,223 [A]</t>
  </si>
  <si>
    <t>SO 352</t>
  </si>
  <si>
    <t>Přeložka vodovodní přípojky pivovaru</t>
  </si>
  <si>
    <t xml:space="preserve">  SO 352</t>
  </si>
  <si>
    <t>Dle technické zprávy, výkresových příloh projektové dokumentace a dle TKP staveb státních drah. Dle výkazů materiálu projektu. Dle tabulky kubatur projektanta. 
Asfaltový beton 300 mm 
7,0*3,0*0,30=6,300 [A]</t>
  </si>
  <si>
    <t>Dle technické zprávy, výkresových příloh projektové dokumentace a dle TKP staveb státních drah. Dle výkazů materiálu projektu. Dle tabulky kubatur projektanta. 
Kamenivo 180 mm 
7,0*3,0*0,180=3,780 [A]</t>
  </si>
  <si>
    <t>Dle technické zprávy, výkresových příloh projektové dokumentace. 
výpočet dle programu, navýšení 1,4x 
hloubení rýhy pro ŽB chráničku 
350,430*1,40=490,602 [A] 
viz D_02_01_07_SO352_010_ASVP 
4,50*4,50*(2,640+0,250)=58,523 [B] 
viz D_02_01_07_SO352_009_VS 
6,70*4,50*4,150=125,123 [C] 
viz D_02_01_07_SO352_008_ASMV 
5,80*4,80*3,050=84,912 [D] 
Celkem: A+B+C+D=759,160 [E]</t>
  </si>
  <si>
    <t>výkopy - viz pol. 13173 
759,160=759,160 [A]</t>
  </si>
  <si>
    <t>viz Vzorový příčný řez - VPR + TZ 
výkopy 
759,160=759,160 [A] 
odpočet podkladní beton 
-(24,308+67,737+4,305)=-96,350 [B] 
odpočet lože 
-(8,610+1,50)=-10,110 [C] 
odpočet obsyp 
-397,179=- 397,179 [D] 
odpočet objemu šachet 
-2,50*2,50*2,640=-16,500 [E] 
-(4,80*2,60*2,50+1,30*1,30*(1,175+0,135))=-33,414 [F] 
-3,80*2,980*2,80=-31,707 [G] 
Celkem: A+B+C+D+E+F+G=173,900 [H]</t>
  </si>
  <si>
    <t>viz TZ 
přípojka D50 HDPE RC 100 v délce 7,50 m 
7,50*1,0*0,250=1,875 [A] 
přípojka D160 tlak PVC v délce 7,50 m 
7,50*1,0*0,350=2,625 [B] 
viz Vzorový příčný řez - VPR 
obsyp ŽB chráničky 
56,40*4,40*2,0-(3,14*0,765*0,765*56,40)=392,679 [D] 
Celkem: A+B+D=397,179 [E]</t>
  </si>
  <si>
    <t>R11544</t>
  </si>
  <si>
    <t>viz Vzorový příčný řez - VPR 
drenážní trubka prům. 13 - 16 cm 
v rýze ŽB chráničky 
56,40=56,400 [A]</t>
  </si>
  <si>
    <t>viz Vzorový příčný řez - VPR 
podkladní beton C 12/15 
56,40*4,310*0,10=24,308 [A]</t>
  </si>
  <si>
    <t>viz Vzorový příčný řez - VPR 
betonová deska C 16/20 
56,40*4,310*0,150=36,463 [A] 
betonové sedlo C 16/20 
56,40*(1,765*0,20+0,650*0,310)=31,274 [B] 
Celkem: A+B=67,737 [C]</t>
  </si>
  <si>
    <t>451322</t>
  </si>
  <si>
    <t>PODKL A VÝPLŇ VRSTVY ZE ŽELEZOBET DO C12/15</t>
  </si>
  <si>
    <t>podkladní beton s konstrukční výztuží (kari síť 5/100/100) 
C 12/15 X0 
viz D_02_01_07_SO352_010_ASVP 
2,70*2,70*0,10=0,729 [A] 
viz D_02_01_07_SO352_009_VS 
6,40*3,60*0,10=2,304 [B] 
viz D_02_01_07_SO352_008_ASMV 
4,0*3,180*0,10=1,272 [C] 
Celkem: A+B+C=4,305 [D]</t>
  </si>
  <si>
    <t>podkladní beton s konstrukční výztuží (kari síť 5/100/100) 
viz D_02_01_07_SO352_010_ASVP 
2,70*2,70*3,14*0,001*1,25=0,029 [A] 
viz D_02_01_07_SO352_009_VS 
6,40*3,60*3,14*0,001*1,25=0,090 [B] 
viz D_02_01_07_SO352_008_ASMV 
4,0*3,180*3,14*0,001*1,25=0,050 [C] 
Celkem: A+B+C=0,169 [D]</t>
  </si>
  <si>
    <t>nosná štěrková vrstva ŠD fr. 0/16 mm 
viz D_02_01_07_SO352_010_ASVP 
3,455*3,455*0,150=1,791 [A] 
viz D_02_01_07_SO352_009_VS 
6,40*4,20*0,150=4,032 [B] 
viz D_02_01_07_SO352_008_ASMV 
4,740*3,920*0,150=2,787 [C] 
Celkem: A+B+C=8,610 [D]</t>
  </si>
  <si>
    <t>viz TZ 
Zhutněný štěrkopískový podsyp, tl. 100mm vodovodního potrubí 
přípojka D50 HDPE RC 100 v délce 7,50 m 
7,50*1,0*0,10=0,750 [A] 
přípojka D160 tlak PVC v délce 7,50 m 
7,50*1,0*0,10=0,750 [B] 
Celkem: A+B=1,500 [C]</t>
  </si>
  <si>
    <t>Dle technické zprávy, výkresových příloh projektové dokumentace a dle TKP staveb státních drah. Dle výkazů materiálu projektu. Dle tabulky kubatur projektanta. 
Výměnná vrstva z kameniva fr. 0-63 mm v tloušťce 500 mm 
dle tabulky kubatur 
21,0*1,20*0,50=12,600 [A]</t>
  </si>
  <si>
    <t>Dle technické zprávy, výkresových příloh projektové dokumentace a dle TKP staveb státních drah. Dle výkazů materiálu projektu. Dle tabulky kubatur projektanta. 
Štěrkodrť frakce 0/63 ŠDB 150 mm 
SKLADBA KOMUNIKACE 
21,0*1,02=21,420 [A]</t>
  </si>
  <si>
    <t>Dle technické zprávy, výkresových příloh projektové dokumentace. Dle výkazů materiálu projektu. Dle tabulky kubatur projektanta. 
Štěrkodrť frakce 0/32 ŠDA 200 mm 
SKLADBA KOMUNIKACE 
21,0*1,09=22,890 [A]</t>
  </si>
  <si>
    <t>Dle technické zprávy, výkresových příloh projektové dokumentace. Dle výkazů materiálu projektu. Dle tabulky kubatur projektanta. 
Štěrkodrť frakce 0/63 ŠDB  270 mm 
SKLADBA KOMUNIKACE 
21,0*1,15=24,150 [A]</t>
  </si>
  <si>
    <t>Dle technické zprávy, výkresových příloh projektové dokumentace a dle TKP staveb státních drah. Dle výkazů materiálu projektu. Dle tabulky kubatur projektanta. 
Infiltrační postřik kationaktivní asf. emulzí PI-E  1,00 kg/m2 
SKLADBA KOMUNIKACE 
21,0*1,09=22,890 [A]</t>
  </si>
  <si>
    <t>Dle technické zprávy, výkresových příloh projektové dokumentace a dle TKP staveb státních drah. Dle výkazů materiálu projektu. Dle tabulky kubatur projektanta. 
Spojovací postřik kationaktivní asf. emulzí (modif.) PS-CP  0,30-0,60 kg/m2 
SKLADBA KOMUNIKACE 
21,0*1,03=21,630 [A] 
21,0*1,06=22,260 [B] 
Celkem: A+B=43,890 [C]</t>
  </si>
  <si>
    <t>Dle technické zprávy, výkresových příloh projektové dokumentace a dle TKP staveb státních drah. Dle výkazů materiálu projektu. Dle tabulky kubatur projektanta. 
Separační netkaná geotextílie 500 g/m2 
dle tabulky kubatur  
21,0*1,20=25,200 [A]</t>
  </si>
  <si>
    <t>Dle technické zprávy, výkresových příloh projektové dokumentace a dle TKP staveb státních drah. Dle výkazů materiálu projektu. Dle tabulky kubatur projektanta. 
Asfaltový beton pro obrusné vrstvy ACO11+ 40 mm      
SKLADBA KOMUNIKACE 
21,0=21,000 [A]</t>
  </si>
  <si>
    <t>Dle technické zprávy, výkresových příloh projektové dokumentace a dle TKP staveb státních drah. Dle výkazů materiálu projektu. Dle tabulky kubatur projektanta. 
Asfaltový beton pro ložní vrstvy  ACL 16+ 60 mm 
SKLADBA KOMUNIKACE 
21,0*1,03=21,630 [A]</t>
  </si>
  <si>
    <t>Dle technické zprávy, výkresových příloh projektové dokumentace a dle TKP staveb státních drah. Dle výkazů materiálu projektu. Dle tabulky kubatur projektanta. 
Asfaltový beton pro podkladní vrstvy ACP 22+  90 mm 
SKLADBA KOMUNIKACE 
21,0*1,06=22,260 [A]</t>
  </si>
  <si>
    <t>82672</t>
  </si>
  <si>
    <t>CHRÁNIČKY Z TRUB ŽELEZOBETONOVÝCH DN DO 1200MM</t>
  </si>
  <si>
    <t>viz TZ 
Ochranné potrubí z trub ŽB (TZH-Q 120/250 SZDC) DN 1200 délky 56.4 m, včetně betonových pražců 
56,40=56,400 [A]</t>
  </si>
  <si>
    <t>87314</t>
  </si>
  <si>
    <t>POTRUBÍ Z TRUB PLASTOVÝCH TLAKOVÝCH SVAŘOVANÝCH DN DO 40MM</t>
  </si>
  <si>
    <t>viz TZ 
Vodovodní přípojka tlak PVC DN 40 délky 58.8 m. 
včetně tvarovek - viz TZ 
58,80=58,800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</si>
  <si>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</si>
  <si>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87315</t>
  </si>
  <si>
    <t>POTRUBÍ Z TRUB PLASTOVÝCH TLAKOVÝCH SVAŘOVANÝCH DN DO 50MM</t>
  </si>
  <si>
    <t>viz TZ 
přípojka D50 HDPE RC 100 v délce 7,50 m 
včetně tvarovek - viz TZ 
7,50=7,500 [A]</t>
  </si>
  <si>
    <t>87333</t>
  </si>
  <si>
    <t>POTRUBÍ Z TRUB PLASTOVÝCH TLAKOVÝCH SVAŘOVANÝCH DN DO 150MM</t>
  </si>
  <si>
    <t>viz TZ 
včetně tvarovek - viz TZ 
Vodovodní přípojka HDPE RC 100 DN 150 délky 58.8 m. 
58,80=58,800 [A] 
přípojka D160 tlak PVC v délce 7,50 m 
7,50=7,500 [B] 
Celkem: A+B=66,300 [C]</t>
  </si>
  <si>
    <t>891427</t>
  </si>
  <si>
    <t>HYDRANTY PODZEMNÍ DN 100MM</t>
  </si>
  <si>
    <t>viz TZ 
Na stávajícím vodovodním potrubí veřejného řadu o DN 250 mm, bude osazen nový podzemní požární hydrant DN 100, min. odběr vody Q = 6 l/s o rychlosti proudění 0,8 m/s se zajištěným statickým přetlakem min. 200 kPa. Uvažovaná hloubka sestavy hydrantu je cca 1,6 m. 
1,0=1,000 [A]</t>
  </si>
  <si>
    <t>- Položka zahrnuje kompletní montáž dle technologického předpisu, dodávku armatury, veškerou mimostaveništní a vnitrostaveništní dopravu.</t>
  </si>
  <si>
    <t>893386</t>
  </si>
  <si>
    <t>ŠACHTY ARMATURNÍ ZE ŽELBET VČET VÝTUŽE PŮDORYS PLOCHY DO 6,5M2</t>
  </si>
  <si>
    <t>viz D_02_01_07_SO352_010_ASVP 
armaturní šachta v místě přepojení společné chráničky 
2500 x 2500 x 2640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</si>
  <si>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</si>
  <si>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893388</t>
  </si>
  <si>
    <t>ŠACHTY ARMATUR ZE ŽELBET VČET VÝZT PŮDOR PLOCHY PŘES 7,5M2</t>
  </si>
  <si>
    <t>viz D_02_01_07_SO352_009_VS 
vodoměrná šachta se dvěma vodoměrnými sestavami dvou přípojek 
4800 x 2600 x 3860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 
viz D_02_01_07_SO352_008_ASMV 
rekonstrukce armaturní šachty na přípojkách 
3800 x 2980 x 2800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[B] 
Celkem: A+B=2,000 [C]</t>
  </si>
  <si>
    <t>89917</t>
  </si>
  <si>
    <t>KOVOVÉ DOPLŇKY TRUB VEDENÍ</t>
  </si>
  <si>
    <t>viz TZ 
konzola pro uložení potrubí v chráničce + objímka se zajištěním (2x šroub) 
hmotnost 1 kusu cca 12 kg, včetně povrchové úpravy. 
Pro vedení potrubí DN 150 
20,0*12,0=240,000 [A] 
Pro vedení potrubí DN 40 
20,0*12,0=240,000 [B] 
Celkem: A+B=480,000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</si>
  <si>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</si>
  <si>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89923</t>
  </si>
  <si>
    <t>VÝŠKOVÁ ÚPRAVA KRYCÍCH HRNCŮ</t>
  </si>
  <si>
    <t>viz TZ 
hydrantový poklop na stávajícím podzemním požárním hydrantu umístěném v pozemku č. 859/5. 
1,0=1,000 [A]</t>
  </si>
  <si>
    <t>- položka výškové úpravy zahrnuje všechny nutné práce a materiály pro zvýšení nebo snížení zařízení (včetně nutné úpravy stávajícího povrchu vozovky nebo chodníku).</t>
  </si>
  <si>
    <t>899308</t>
  </si>
  <si>
    <t>DOPLŇKY NA POTRUBÍ - SIGNALIZAČ VODIČ</t>
  </si>
  <si>
    <t>viz TZ 
přípojka D50 HDPE RC 100 v délce 7,50 m 
7,50=7,500 [A] 
přípojka D160 tlak PVC v délce 7,50 m 
7,50=7,500 [B] 
Celkem: A+B=15,000 [C]</t>
  </si>
  <si>
    <t>- Položka zahrnuje veškerý materiál, výrobky a polotovary, včetně mimostaveništní a vnitrostaveništní dopravy (rovněž přesuny), včetně naložení a složení,případně s uložením.   
- položka signalizační vodič zahrnuje i kontrolní vývody.</t>
  </si>
  <si>
    <t>viz TZ + Kladečské schema 
zaslepení rušené části přípojky 
2*0,50=1,000 [A]</t>
  </si>
  <si>
    <t>899611</t>
  </si>
  <si>
    <t>TLAKOVÉ ZKOUŠKY POTRUBÍ DN DO 80MM</t>
  </si>
  <si>
    <t>viz TZ 
Vodovodní přípojka tlak PVC DN 40 délky 58.8 m. 
58,80=58,800 [A] 
přípojka D50 HDPE RC 100 v délce 7,50 m 
7,50=7,500 [B] 
Celkem: A+B=66,300 [C]</t>
  </si>
  <si>
    <t>899631</t>
  </si>
  <si>
    <t>TLAKOVÉ ZKOUŠKY POTRUBÍ DN DO 150MM</t>
  </si>
  <si>
    <t>viz TZ 
Vodovodní přípojka HDPE RC 100 DN 150 délky 58.8 m. 
58,80=58,800 [A] 
přípojka D160 tlak PVC v délce 7,50 m 
7,50=7,500 [B] 
Celkem: A+B=66,300 [C]</t>
  </si>
  <si>
    <t>89971</t>
  </si>
  <si>
    <t>PROPLACH A DEZINFEKCE VODOVODNÍHO POTRUBÍ DN DO 80MM</t>
  </si>
  <si>
    <t>- napuštění a vypuštění vody, dodání vody a dezinfekčního prostředku, bakteriologický rozbor vody.</t>
  </si>
  <si>
    <t>89973</t>
  </si>
  <si>
    <t>PROPLACH A DEZINFEKCE VODOVODNÍHO POTRUBÍ DN DO 150MM</t>
  </si>
  <si>
    <t>R87314</t>
  </si>
  <si>
    <t>POTRUBÍ Z TRUB PLASTOVÝCH TLAKOVÝCH SVAŘOVANÝCH DN DO 40MM - Bypass</t>
  </si>
  <si>
    <t>viz TZ 
Dočasná vodovodní přípojka (Bypass) HDPE RC 100 DN 40 délky 70 m 
dodávka, montáž, demontáž, zkoušky, napojení, vč. potřebných tvarovek 
70,0=70,000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</si>
  <si>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zahrnuje tlakové zkoušky a proplach a dezinfekci, demontáž</t>
  </si>
  <si>
    <t>Dle technické zprávy, výkresových příloh projektové dokumentace. Dle výkazů materiálu projektu. Dle tabulky kubatur projektanta. 
Zařezání hrany komunikace v tl.50 mm 
7,0*2=14,000 [A]</t>
  </si>
  <si>
    <t>Dle technické zprávy, výkresových příloh projektové dokumentace a dle TKP staveb státních drah. Dle výkazů materiálu projektu. Dle tabulky kubatur projektanta. 
Zařezání hrany komunikace v tl.100 mm 
7,0*2=14,000 [A]</t>
  </si>
  <si>
    <t>Dle technické zprávy, výkresových příloh projektové dokumentace a dle TKP staveb státních drah. Dle výkazů materiálu projektu. Dle tabulky kubatur projektanta. 
Asfaltová zálivka 
7,0*2=14,000 [A]</t>
  </si>
  <si>
    <t>bourání stávajícího ochranného potrubí ze ŽB trub 
(3,14*0,750*0,750-3,14*0,60*0,60)*21,0=13,353 [A] 
bourání stávající armaturní šachty 
(2,80*2,0*0,30*2+2,80*2,0*0,30*2+2,0*2,0*0,30*2)=9,120 [B] 
bourání stávající armaturní šachty na přípojkách 
(2,30*2,0*0,30*2+2,30*2,0*0,30*2+2,0*2,0*0,30*2)=7,920 [C] 
bourání stávající vodoměrné šachty 
(4,60*2,0*0,30*2+4,60*2,0*0,30*2+2,0*2,0*0,30*2)=13,440 [D] 
Celkem: A+B+C+D=43,833 [E]</t>
  </si>
  <si>
    <t>viz pol. 17120 
759,160*1,90=1 442,404 [A]</t>
  </si>
  <si>
    <t>viz pol. 11313 
asfalt bez dehtu 
6,30*2,20=13,860 [A]</t>
  </si>
  <si>
    <t>viz pol. 96616 - ŽB 
43,833*2,40=105,199 [A]</t>
  </si>
  <si>
    <t>viz pol. 11332 - kamenivo 
3,780*2,05=7,749 [A]</t>
  </si>
  <si>
    <t>SO 501</t>
  </si>
  <si>
    <t>Přeložka STL plynovodu</t>
  </si>
  <si>
    <t xml:space="preserve">  SO 501</t>
  </si>
  <si>
    <t>00572410</t>
  </si>
  <si>
    <t>osivo směs travní parková</t>
  </si>
  <si>
    <t>https://podminky.urs.cz/item/CS_URS_2021_02/00572410 
8*0.02 Přepočtené koeficientem množství=0,160 [A]</t>
  </si>
  <si>
    <t>121151103</t>
  </si>
  <si>
    <t>Sejmutí ornice plochy do 100 m2 tl vrstvy do 200 mm strojně</t>
  </si>
  <si>
    <t>Sejmutí ornice strojně při souvislé ploše do 100 m2, tl. vrstvy do 200 mm</t>
  </si>
  <si>
    <t>https://podminky.urs.cz/item/CS_URS_2021_02/121151103 
Zeleň      10.00*0.80=8,000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</si>
  <si>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</si>
  <si>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</si>
  <si>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</si>
  <si>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https://podminky.urs.cz/item/CS_URS_2021_02/132251101 
Zeleň      10.00*0.80*1.00=8,000 [A] 
Komunikace        13.00*0.80*1.00=10,400 [B] 
Celkem: A+B=18,400 [C]</t>
  </si>
  <si>
    <t>171251201</t>
  </si>
  <si>
    <t>Uložení sypaniny na skládky nebo meziskládky</t>
  </si>
  <si>
    <t>Uložení sypaniny na skládky nebo meziskládky bez hutnění s upravením uložené sypaniny do předepsaného tvaru</t>
  </si>
  <si>
    <t>https://podminky.urs.cz/item/CS_URS_2021_02/171251201 
Zeleň      10.00*0.80*0.10=0,800 [A]</t>
  </si>
  <si>
    <t>174151101</t>
  </si>
  <si>
    <t>Zásyp jam, šachet rýh nebo kolem objektů sypaninou se zhutněním</t>
  </si>
  <si>
    <t>Zásyp sypaninou z jakékoliv horniny strojně s uložením výkopku ve vrstvách se zhutněním jam, šachet, rýh nebo kolem objektů v těchto vykopávkách</t>
  </si>
  <si>
    <t>https://podminky.urs.cz/item/CS_URS_2021_02/174151101 
Zeleň      10.00*0.80*(1.00-0.10-0.30)=4,800 [A] 
Komunikace       13.00*0.80*(1.00-0.10-0.30)=6,240 [B] 
Celkem: A+B=11,040 [C]</t>
  </si>
  <si>
    <t>175111209</t>
  </si>
  <si>
    <t>Příplatek k obsypání objektu za ruční prohození sypaniny, uložené do 3 m</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</si>
  <si>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</si>
  <si>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https://podminky.urs.cz/item/CS_URS_2021_02/175111209 
2.40=2,400 [A]</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</si>
  <si>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</si>
  <si>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</si>
  <si>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</si>
  <si>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https://podminky.urs.cz/item/CS_URS_2021_02/175151101 
Zeleň       10.00*0.80*0.30=2,400 [A] 
Komunikace       13.00*0.80*0.30=3,120 [B] 
Celkem: A+B=5,520 [C]</t>
  </si>
  <si>
    <t>181351003</t>
  </si>
  <si>
    <t>Rozprostření ornice tl vrstvy do 200 mm pl do 100 m2 v rovině nebo ve svahu do 1:5 strojně</t>
  </si>
  <si>
    <t>Rozprostření a urovnání ornice v rovině nebo ve svahu sklonu do 1:5 strojně při souvislé ploše do 100 m2, tl. vrstvy do 200 mm</t>
  </si>
  <si>
    <t>https://podminky.urs.cz/item/CS_URS_2021_02/181351003 
8.0=8,000 [A]</t>
  </si>
  <si>
    <t>181411131</t>
  </si>
  <si>
    <t>Založení parkového trávníku výsevem pl do 1000 m2 v rovině a ve svahu do 1:5</t>
  </si>
  <si>
    <t>Založení trávníku na půdě předem připravené plochy do 1000 m2 výsevem včetně utažení parkového v rovině nebo na svahu do 1:5</t>
  </si>
  <si>
    <t>https://podminky.urs.cz/item/CS_URS_2021_02/181411131 
8.0=8,000 [A]</t>
  </si>
  <si>
    <t>58337600</t>
  </si>
  <si>
    <t>štěrkopísek frakce 0/45</t>
  </si>
  <si>
    <t>https://podminky.urs.cz/item/CS_URS_2021_02/58337600 
3.120*2.00=6,240 [A]</t>
  </si>
  <si>
    <t>58344197</t>
  </si>
  <si>
    <t>štěrkodrť frakce 0/63</t>
  </si>
  <si>
    <t>https://podminky.urs.cz/item/CS_URS_2021_02/58344197 
6.24*2.00=12,480 [A]</t>
  </si>
  <si>
    <t>23-M</t>
  </si>
  <si>
    <t>Montáže potrubí</t>
  </si>
  <si>
    <t>230086115</t>
  </si>
  <si>
    <t>Demontáž plastového potrubí dn do 110 mm</t>
  </si>
  <si>
    <t>https://podminky.urs.cz/item/CS_URS_2021_02/230086115 
23.0=23,000 [A]</t>
  </si>
  <si>
    <t>230120041</t>
  </si>
  <si>
    <t>Čištění potrubí profukováním nebo proplachováním DN 32</t>
  </si>
  <si>
    <t>https://podminky.urs.cz/item/CS_URS_2021_02/230120041 
1.0=1,000 [A]</t>
  </si>
  <si>
    <t>230120043</t>
  </si>
  <si>
    <t>Čištění potrubí profukováním nebo proplachováním DN 50</t>
  </si>
  <si>
    <t>https://podminky.urs.cz/item/CS_URS_2021_02/230120043 
23.0=23,000 [A]</t>
  </si>
  <si>
    <t>230170002</t>
  </si>
  <si>
    <t>Tlakové zkoušky těsnosti potrubí - příprava DN přes 40 do 80</t>
  </si>
  <si>
    <t>Příprava pro zkoušku těsnosti potrubí DN přes 40 do 80</t>
  </si>
  <si>
    <t>https://podminky.urs.cz/item/CS_URS_2021_02/230170002 
1.0=1,000 [A]</t>
  </si>
  <si>
    <t>230200251</t>
  </si>
  <si>
    <t>Jednostranné přerušení průtoku plynu stlačením plastového potrubí dn do 110 mm</t>
  </si>
  <si>
    <t>Jednostranné přerušení průtoku plynu za použití stlačení PE potrubí v PE potrubí dn do 110 mm</t>
  </si>
  <si>
    <t>https://podminky.urs.cz/item/CS_URS_2021_02/230200251 
2*2=4,000 [A]</t>
  </si>
  <si>
    <t>230205025</t>
  </si>
  <si>
    <t>Montáž potrubí plastového svařované na tupo nebo elektrospojkou dn 32 mm en 3,0 mm</t>
  </si>
  <si>
    <t>Montáž potrubí PE průměru do 110 mm návin nebo tyč, svařované na tupo nebo elektrospojkou O 32, tl. stěny 3,0 mm</t>
  </si>
  <si>
    <t>https://podminky.urs.cz/item/CS_URS_2021_02/230205025 
1.0=1,000 [A]</t>
  </si>
  <si>
    <t>230205042</t>
  </si>
  <si>
    <t>Montáž potrubí plastového svařované na tupo nebo elektrospojkou dn 63 mm en 5,8 mm</t>
  </si>
  <si>
    <t>Montáž potrubí PE průměru do 110 mm návin nebo tyč, svařované na tupo nebo elektrospojkou O 63, tl. stěny 5,8 mm</t>
  </si>
  <si>
    <t>https://podminky.urs.cz/item/CS_URS_2021_02/230205042 
23.0=23,000 [A]</t>
  </si>
  <si>
    <t>230205242</t>
  </si>
  <si>
    <t>Montáž trubního dílu PE elektrotvarovky nebo svařovaného na tupo dn 63 mm en 5,7 mm</t>
  </si>
  <si>
    <t>Montáž trubních dílů PE průměru do 110 mm elektrotvarovky nebo svařované na tupo O 63, tl. stěny 5,8 mm</t>
  </si>
  <si>
    <t>https://podminky.urs.cz/item/CS_URS_2021_02/230205242 
9.0=9,000 [A]</t>
  </si>
  <si>
    <t>230230016</t>
  </si>
  <si>
    <t>Hlavní tlaková zkouška vzduchem 0,6 MPa DN 50</t>
  </si>
  <si>
    <t>Tlakové zkoušky hlavní vzduchem 0,6 MPa DN 50</t>
  </si>
  <si>
    <t>https://podminky.urs.cz/item/CS_URS_2021_02/230230016 
23.0+1.0=24,000 [A]</t>
  </si>
  <si>
    <t>28614028</t>
  </si>
  <si>
    <t>tvarovka T-kus navrtávací bez vrtáku D 63-32mm</t>
  </si>
  <si>
    <t>https://podminky.urs.cz/item/CS_URS_2021_02/28614028 
1.0=1,000 [A]</t>
  </si>
  <si>
    <t>28614946</t>
  </si>
  <si>
    <t>elektrokoleno 45° PE 100 PN16 D 63mm</t>
  </si>
  <si>
    <t>https://podminky.urs.cz/item/CS_URS_2021_02/28614946 
2.0=2,000 [A]</t>
  </si>
  <si>
    <t>28615972</t>
  </si>
  <si>
    <t>elektrospojka SDR11 PE 100 PN16 D 63mm</t>
  </si>
  <si>
    <t>https://podminky.urs.cz/item/CS_URS_2021_02/28615972 
2.0=2,000 [A]</t>
  </si>
  <si>
    <t>899721111</t>
  </si>
  <si>
    <t>Signalizační vodič DN do 150 mm na potrubí</t>
  </si>
  <si>
    <t>Signalizační vodič na potrubí DN do 150 mm</t>
  </si>
  <si>
    <t>https://podminky.urs.cz/item/CS_URS_2021_02/899721111 
25.0*2=50,000 [A]</t>
  </si>
  <si>
    <t>899722113</t>
  </si>
  <si>
    <t>Krytí potrubí z plastů výstražnou fólií z PVC 34cm</t>
  </si>
  <si>
    <t>Krytí potrubí z plastů výstražnou fólií z PVC šířky 34 cm</t>
  </si>
  <si>
    <t>https://podminky.urs.cz/item/CS_URS_2021_02/899722113 
25.0=25,000 [A]</t>
  </si>
  <si>
    <t>RM-01</t>
  </si>
  <si>
    <t>potrubí PE-100 dn32 x 3,0, SDR 11 s ochranným pláštěm</t>
  </si>
  <si>
    <t>1.0=1,000 [A]</t>
  </si>
  <si>
    <t>RM-02</t>
  </si>
  <si>
    <t>potrubí PE-100 dn63 x 5,8, SDR 11 s ochranným pláštěm</t>
  </si>
  <si>
    <t>23.0=23,000 [A]</t>
  </si>
  <si>
    <t>RM-03</t>
  </si>
  <si>
    <t>opravárenská elektroobjímka PE-100, dn63</t>
  </si>
  <si>
    <t>4.0=4,000 [A]</t>
  </si>
  <si>
    <t>RM-04</t>
  </si>
  <si>
    <t>Odplynění a inertizace odstaveného plynovodu a 4 ks pl. přípojek</t>
  </si>
  <si>
    <t>26.0=26,000 [A]</t>
  </si>
  <si>
    <t>RM-05</t>
  </si>
  <si>
    <t>Vpuštění zemního plynu</t>
  </si>
  <si>
    <t>RM-06</t>
  </si>
  <si>
    <t>Vizuální kontrola svarů - 100%</t>
  </si>
  <si>
    <t>RM-07</t>
  </si>
  <si>
    <t>Geodetické zaměření nového plynovodu</t>
  </si>
  <si>
    <t>RM-08</t>
  </si>
  <si>
    <t>Plynové práce – navrtání přípojkového T-kusu</t>
  </si>
  <si>
    <t>451573111</t>
  </si>
  <si>
    <t>Lože pod potrubí otevřený výkop ze štěrkopísku</t>
  </si>
  <si>
    <t>Lože pod potrubí, stoky a drobné objekty v otevřeném výkopu z písku a štěrkopísku do 63 mm</t>
  </si>
  <si>
    <t>https://podminky.urs.cz/item/CS_URS_2021_02/451573111 
Komunikace      13.00*0.80*0.10=1,040 [A]</t>
  </si>
  <si>
    <t>451595111</t>
  </si>
  <si>
    <t>Lože pod potrubí otevřený výkop z prohozeného výkopku</t>
  </si>
  <si>
    <t>Lože pod potrubí, stoky a drobné objekty v otevřeném výkopu z prohozeného výkopku</t>
  </si>
  <si>
    <t>https://podminky.urs.cz/item/CS_URS_2021_02/451595111 
Zeleň      10.00*0.80*0.10=0,800 [A]</t>
  </si>
  <si>
    <t>(1.04+6.24/2+12.48/2)*1.80=18,720 [A]</t>
  </si>
  <si>
    <t>R015300</t>
  </si>
  <si>
    <t>914</t>
  </si>
  <si>
    <t>NEOCEŇOVAT - POPLATKY ZA LIKVIDACI ODPADŮ NEKONTAMINOVANÝCH - 17 01 03 VČ. DOPRAVY NA SKLÁDKU A MANIPULACE</t>
  </si>
  <si>
    <t>0.015=0,015 [A]</t>
  </si>
  <si>
    <t>D.2.1.9</t>
  </si>
  <si>
    <t>Pozemní komunikace</t>
  </si>
  <si>
    <t>SO 101.1</t>
  </si>
  <si>
    <t>Přeložka sil. III/03551</t>
  </si>
  <si>
    <t xml:space="preserve">  SO 101.1</t>
  </si>
  <si>
    <t>Dle technické zprávy, výkresových příloh projektové dokumentace. Dle výkazů materiálu projektu. Dle tabulky kubatur projektanta. 
odtěžení dočasného násypu, odvoz na mezideponii 
2625,0=2 625,000 [A]</t>
  </si>
  <si>
    <t>Dle technické zprávy, výkresových příloh projektové dokumentace a dle TKP staveb státních drah. Dle výkazů materiálu projektu. Dle tabulky kubatur projektanta. 
Výkopy z výměnné vrstvy v tloušťce 500 mm 
386,0*0,50=193,000 [A] 
----------------------------------------------- 
z toho 20% ruční výkop 
výkopy - Silnice 
827,0=827,000 [B] 
Celkem: A+B=1 020,000 [C]</t>
  </si>
  <si>
    <t>Dle technické zprávy, výkresových příloh projektové dokumentace a dle TKP staveb státních drah. Dle výkazů materiálu projektu. Dle tabulky kubatur projektanta. 
výkop pro drenáž 
23,0*0,50*0,50=5,750 [A] 
Výkop pro kanalizační potrubí 
62,0*1,0*1,50=93,000 [B] 
Celkem: A+B=98,750 [C]</t>
  </si>
  <si>
    <t>Dle technické zprávy, výkresových příloh projektové dokumentace a dle TKP staveb státních drah. Dle výkazů materiálu projektu. Dle tabulky kubatur projektanta. 
výkop pro vpusti 
7*1,50=10,500 [A]</t>
  </si>
  <si>
    <t>výkopy - viz pol. 12373 
1020,0=1 020,000 [A] 
výkopy - viz pol. 13273 
98,750=98,750 [B] 
výkopy - viz pol. 13373 
10,50=10,500 [C] 
Celkem: A+B+C=1 129,250 [D]</t>
  </si>
  <si>
    <t>17180</t>
  </si>
  <si>
    <t>ULOŽENÍ SYPANINY DO NÁSYPŮ Z NAKUPOVANÝCH MATERIÁLŮ</t>
  </si>
  <si>
    <t>Dle technické zprávy, výkresových příloh projektové dokumentace. Dle výkazů materiálu projektu. 
dle tabulky kubatur - násyp celkem 
Násyp (ze štěrkodrti) 
Silnice (násyp ze štěrkodrti fr. 0/63) 
14158,0=14 158,000 [A] 
Silnice (násyp ze štěrkodrti fr. 0/125) 
42629,0=42 629,000 [B] 
Silnice (násyp ze štěrkodrti fr. 63/125) 
5068,0=5 068,000 [C] 
Štěrkodrť fr. 0/63 stratná vlivem sednutí 
2670,0=2 670,000 [D] 
Dočasný násyp kvůli konsolidaci násypu, štěrkodrť fr. 0/63, výška 0,59 m 
pozn.: ŠD v místě budoucí kce vozovky, po odtěžení může být znovu použit do násypů účelových komunikací 
2625,0=2 625,000 [E] 
Konsolidační přísyp v místě mostních opěr kvůi konsolidaci násypu, štěrkodrť fr. 0/63, výška nad projektovanou niveletou 1,50 m 
pozn.: po odtěžení může být znovu použit do násypů účelových komunikací 
4975,0+4510,0=9 485,000 [F] 
Celkem: A+B+C+D+E+F=76 635,000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</si>
  <si>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</si>
  <si>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a dle TKP staveb státních drah. Dle výkazů materiálu projektu. Dle tabulky kubatur projektanta. 
zásyp uliční vpusti 
7*1,20=8,400 [A] 
zásyp kanalizačního potrubí 
62,0*1,0*1,0=62,000 [B] 
Dosyp (ze štěrkodrti fr. 0/32) 
Silnice  
127,0=127,000 [C] 
Celkem: A+B+C=197,400 [D]</t>
  </si>
  <si>
    <t>Dle technické zprávy, výkresových příloh projektové dokumentace a dle TKP staveb státních drah. Dle výkazů materiálu projektu. Dle tabulky kubatur projektanta. 
Obsyp potrubí štěrkopískem, fr. 0/4 
62,0*1,0*0,30=18,600 [A]</t>
  </si>
  <si>
    <t>Dle technické zprávy, výkresových příloh projektové dokumentace a dle TKP staveb státních drah. Dle výkazů materiálu projektu. Dle tabulky kubatur projektanta. 
Úprava pláně násypu 
4514,0+1524,0=6 038,000 [A] 
Úprava parapláně 
15023,0+25,0=15 048,000 [B] 
Celkem: A+B=21 086,000 [C]</t>
  </si>
  <si>
    <t>Dle technické zprávy, výkresových příloh projektové dokumentace a dle TKP staveb státních drah. Dle výkazů materiálu projektu. Dle tabulky kubatur projektanta. 
Ohumusení a osetí travním semenem v tl. 150 mm 
12537,0=12 537,000 [A]</t>
  </si>
  <si>
    <t>18242</t>
  </si>
  <si>
    <t>ZALOŽENÍ TRÁVNÍKU HYDROOSEVEM NA ORNICI</t>
  </si>
  <si>
    <t>Dle technické zprávy, výkresových příloh projektové dokumentace a dle TKP staveb státních drah. Dle výkazů materiálu projektu. Dle tabulky kubatur projektanta. 
viz pol. 18222 
12537,0=12 537,000 [A]</t>
  </si>
  <si>
    <t>Zahrnuje dodání předepsané travní směsi, hydroosev na ornici, zalévání, první pokosení, to vše bez ohledu na sklon terénu</t>
  </si>
  <si>
    <t>Dle technické zprávy, výkresových příloh projektové dokumentace a dle TKP staveb státních drah. Dle výkazů materiálu projektu. Dle tabulky kubatur projektanta. 
viz pol. 18222 
10 l / m2 
12537,0*10/1000=125,370 [A]</t>
  </si>
  <si>
    <t>R0251-2</t>
  </si>
  <si>
    <t>STATICKÁ ZATĚŽKÁVACÍ ZKOUŠKA</t>
  </si>
  <si>
    <t>3*5=15,000 [A]</t>
  </si>
  <si>
    <t>zahrnuje veškeré náklady spojené s objednatelem požadovanými zkouškami</t>
  </si>
  <si>
    <t>R0271-1</t>
  </si>
  <si>
    <t>ÚPRAVY DOPRAVNÍHO ZNAČENÍ (PŘECHODNÉ DZ, PRONÁJEM, MANIPULACE, DEMONTÁŽ, ...)</t>
  </si>
  <si>
    <t>včetně vypracování a projednání výkresů dočasného dopravního značení, včetně případné dočasné světelné signalizace, vypracování a projednání signálních plánů 
1,0=1,000 [A]</t>
  </si>
  <si>
    <t>zahrnuje veškeré náklady spojené s objednatelem požadovanými zařízeními</t>
  </si>
  <si>
    <t>viz pol. 18222 
12537*0,150=1 880,550 [A]</t>
  </si>
  <si>
    <t>Dle technické zprávy, výkresových příloh projektové dokumentace a dle TKP staveb státních drah. Dle výkazů materiálu projektu. Dle tabulky kubatur projektanta. 
Zásyp drenáže štěrkodrť frakce 16-32     
23,0*0,450*0,50=5,175 [A] 
vsakovací průleh 
štěrkodrť frakce 16/32 proměnné hloubky i šířky 
(84,60*3,50)*1,05=310,905 [B] 
podélný vsakovací příkop 
štěrkodrť frakce 16/32 do hloubky 0,6-1,0 m 
((38+54+132+18+20)*1,15)*1,1=331,430 [C] 
Celkem: A+B+C=647,510 [D]</t>
  </si>
  <si>
    <t>21197</t>
  </si>
  <si>
    <t>OPLÁŠTĚNÍ ODVODŇOVACÍCH ŽEBER Z GEOTEXTILIE</t>
  </si>
  <si>
    <t>Dle technické zprávy, výkresových příloh projektové dokumentace a dle TKP staveb státních drah. Dle výkazů materiálu projektu. Dle tabulky kubatur projektanta. 
filtrační a separační geotextilie 400 g/m2 
23,0*1,60*1,30=47,840 [A] 
vsakovací průleh 
separační netkaná geotextílie 300 g/m2 
733,0*1,30=952,900 [B] 
podélný vsakovací příkop 
separační netkaná geotextílie 300 g/m2 
((38+54+132+18+20)*(1,85+1+1))*1,3=1 311,310 [C] 
Celkem: A+B+C=2 312,050 [D]</t>
  </si>
  <si>
    <t>položka zahrnuje dodávku předepsané geotextilie, mimostaveništní a vnitrostaveništní dopravu a její uložení včetně potřebných přesahů (nezapočítávají se do výměry)</t>
  </si>
  <si>
    <t>211992</t>
  </si>
  <si>
    <t>OPLÁŠTĚNÍ ODVODŇOVACÍCH ŽEBER Z FÓLIE PE</t>
  </si>
  <si>
    <t>Dle technické zprávy, výkresových příloh projektové dokumentace a dle TKP staveb státních drah. Dle výkazů materiálu projektu. Dle tabulky kubatur projektanta. 
Folie proti prorůstání pod kačírek 
7,0+4,0=11,000 [A]</t>
  </si>
  <si>
    <t>položka zahrnuje dodávku předepsané fólie, mimostaveništní a vnitrostaveništní dopravu a její uložení včetně potřebných přesahů (nezapočítávají se do výměry)</t>
  </si>
  <si>
    <t>272314</t>
  </si>
  <si>
    <t>ZÁKLADY Z PROSTÉHO BETONU DO C25/30</t>
  </si>
  <si>
    <t>Dle technické zprávy, výkresových příloh projektové dokumentace. Dle výkazů materiálu projektu. Dle tabulky kubatur projektanta. 
SO101_14_Detail odvodnění - skluz 
opěrný práh z monolitického betonu C25/30 XF3, o rozměrech 0,4 x 0,7 m délky 1,6 m 
5,0=5,000 [A]</t>
  </si>
  <si>
    <t>289973</t>
  </si>
  <si>
    <t>OPLÁŠTĚNÍ (ZPEVNĚNÍ) Z GEOSÍTÍ A GEOROHOŽÍ</t>
  </si>
  <si>
    <t>Dle technické zprávy, výkresových příloh projektové dokumentace. Dle výkazů materiálu projektu. Dle tabulky kubatur projektanta. 
kokosová protierozní síť 700 g/m2 
Skoby k ukotvení kokosové protierozní sítě (4 skoby na m2) - (12537,0*4) ks 
12537,0=12 537,000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</si>
  <si>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</si>
  <si>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Dle technické zprávy, výkresových příloh projektové dokumentace. Dle výkazů materiálu projektu. Dle tabulky kubatur projektanta. 
SO101_14_Detail odvodnění - skluz 
betonové lože C20/25nXF3 tl. 100 mm 
10,30=10,300 [A] 
betonový opěrný schod C20/25nXF3 
1,0=1,000 [B] 
Celkem: A+B=11,300 [C]</t>
  </si>
  <si>
    <t>Dle technické zprávy, výkresových příloh projektové dokumentace a dle TKP staveb státních drah. Dle výkazů materiálu projektu. Dle tabulky kubatur projektanta. 
Zhutněný štěrkopískový podsyp, tl. 100mm kanalizačního potrubí 
62,0*0,10=6,200 [A] 
Lože z těženého kameniva frakce 0/22 tl. 100 mm po drenáž 
23,0*0,10*0,50=1,150 [B] 
SO101_14_Detail odvodnění - skluz 
štěrkopískové lože frakce 0/16 tl. 100 mm, o rozměrech 0,6 x 0,1 m délky 1,6 m 
1,0=1,000 [C] 
štěrkopískové lože frakce 0/16 tl. 100 mm 
5,0=5,000 [D] 
zhutněný podsyp štěrkopískem tl. 100 mm pro uliční vpusti 
7*(1,15*1,15)*0,10=0,926 [E] 
Celkem: A+B+C+D+E=14,276 [F]</t>
  </si>
  <si>
    <t>Dle technické zprávy, výkresových příloh projektové dokumentace. Dle výkazů materiálu projektu. Dle tabulky kubatur projektanta. 
SO101_14_Detail odvodnění - skluz 
dlažba z lomového kamene tl. min 200 mm, velikost kamene 150/200 mm 
24,20*0,20=4,840 [A]</t>
  </si>
  <si>
    <t>1: Dle technické zprávy, výkresových příloh projektové dokumentace a dle TKP staveb státních drah. Dle výkazů materiálu projektu. Dle tabulky kubatur projektanta. 
2: Výměnná vrstva z kameniva fr. 0-63 mm v tloušťce 500 mm 
3: dle tabulky kubatur 
386,0*0,50=193,000 [A]</t>
  </si>
  <si>
    <t>1: Dle technické zprávy, výkresových příloh projektové dokumentace a dle TKP staveb státních drah. Dle výkazů materiálu projektu. Dle tabulky kubatur projektanta. 
2: Štěrkodrť frakce 0/63 ŠDB 150 mm 
3: SKLADBA KOMUNIKACE 
(468,0*3,0+60,0*1,50)*1,02=1 523,880 [A]</t>
  </si>
  <si>
    <t>1: Dle technické zprávy, výkresových příloh projektové dokumentace. Dle výkazů materiálu projektu. Dle tabulky kubatur projektanta. 
2: Štěrkodrť frakce 0/32 ŠDA 200 mm 
3: SKLADBA KOMUNIKACE 
3925,0*1,09=4 278,250 [A]</t>
  </si>
  <si>
    <t>56335</t>
  </si>
  <si>
    <t>VOZOVKOVÉ VRSTVY ZE ŠTĚRKODRTI TL. DO 250MM</t>
  </si>
  <si>
    <t>1: Dle technické zprávy, výkresových příloh projektové dokumentace a dle TKP staveb státních drah. Dle výkazů materiálu projektu. Dle tabulky kubatur projektanta. 
2: Štěrkodrť frakce 0/63  ŠDB  250 mm 
3: SKLADBA SJEZDU 
25,0=25,000 [A]</t>
  </si>
  <si>
    <t>1: Dle technické zprávy, výkresových příloh projektové dokumentace. Dle výkazů materiálu projektu. Dle tabulky kubatur projektanta. 
2: Štěrkodrť frakce 0/63 ŠDB  270 mm 
3: SKLADBA KOMUNIKACE 
3925,0*1,15=4 513,750 [A]</t>
  </si>
  <si>
    <t>56344</t>
  </si>
  <si>
    <t>VOZOVKOVÉ VRSTVY ZE ŠTĚRKOPÍSKU TL. DO 200MM</t>
  </si>
  <si>
    <t>1: Dle technické zprávy, výkresových příloh projektové dokumentace a dle TKP staveb státních drah. Dle výkazů materiálu projektu. Dle tabulky kubatur projektanta. 
2: Kačírek tl. 200 mm 
7,0=7,000 [A]</t>
  </si>
  <si>
    <t>56963</t>
  </si>
  <si>
    <t>ZPEVNĚNÍ KRAJNIC Z RECYKLOVANÉHO MATERIÁLU TL DO 150MM</t>
  </si>
  <si>
    <t>1: Dle technické zprávy, výkresových příloh projektové dokumentace. Dle výkazů materiálu projektu. Dle tabulky kubatur projektanta. 
2: Nezpevněná krajnice šířky 0,5 m; tl. 0,15m z asfaltového recyklátu fr. 0/32 
32,0*0,50=16,000 [A] 
4: Nezpevněná krajnice šířky 0,75 m; tl. 0,15m z asfaltového recyklátu fr. 0/32 
127,0*0,750=95,250 [B] 
6: Nezpevněná krajnice šířky 1,50 m; tl. 0,15m z asfaltového recyklátu fr. 0/32 
196,0*1,50=294,000 [C] 
Celkem: A+B+C=405,250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</si>
  <si>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</si>
  <si>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 Dle technické zprávy, výkresových příloh projektové dokumentace a dle TKP staveb státních drah. Dle výkazů materiálu projektu. Dle tabulky kubatur projektanta. 
2: Infiltrační postřik kationaktivní asf. emulzí PI-E  1,00 kg/m2 
3: SKLADBA KOMUNIKACE 
3925,0*1,09=4 278,250 [A]</t>
  </si>
  <si>
    <t>1: Dle technické zprávy, výkresových příloh projektové dokumentace a dle TKP staveb státních drah. Dle výkazů materiálu projektu. Dle tabulky kubatur projektanta. 
2: Spojovací postřik kationaktivní asf. emulzí (modif.) PS-CP  0,30-0,60 kg/m2 
3: SKLADBA KOMUNIKACE 
3925,0*1,03=4 042,750 [A] 
3925,0*1,06=4 160,500 [B] 
Celkem: A+B=8 203,250 [C]</t>
  </si>
  <si>
    <t>1: Dle technické zprávy, výkresových příloh projektové dokumentace a dle TKP staveb státních drah. Dle výkazů materiálu projektu. Dle tabulky kubatur projektanta. 
2: Separační netkaná geotextílie 400 g/m2 
25,0*1,30=32,500 [A] 
4: Separační netkaná geotextílie 500 g/m2 
5:  dle tabulky kubatur  
15023,0*1,20=18 027,600 [B] 
Celkem: A+B=18 060,100 [C]</t>
  </si>
  <si>
    <t>1: Dle technické zprávy, výkresových příloh projektové dokumentace a dle TKP staveb státních drah. Dle výkazů materiálu projektu. Dle tabulky kubatur projektanta. 
2: Asfaltový beton pro obrusné vrstvy ACO11+ 40 mm      
3: SKLADBA KOMUNIKACE 
3925,0=3 925,000 [A]</t>
  </si>
  <si>
    <t>1: Dle technické zprávy, výkresových příloh projektové dokumentace a dle TKP staveb státních drah. Dle výkazů materiálu projektu. Dle tabulky kubatur projektanta. 
2: Asfaltový beton pro ložní vrstvy  ACL 16+ 60 mm 
3: SKLADBA KOMUNIKACE 
3925,0*1,03=4 042,750 [A]</t>
  </si>
  <si>
    <t>1: Dle technické zprávy, výkresových příloh projektové dokumentace a dle TKP staveb státních drah. Dle výkazů materiálu projektu. Dle tabulky kubatur projektanta. 
2: Asfaltový beton pro podkladní vrstvy ACP 22+  90 mm 
3: SKLADBA KOMUNIKACE 
3925,0*1,06=4 160,500 [A]</t>
  </si>
  <si>
    <t>582612</t>
  </si>
  <si>
    <t>KRYTY Z BETON DLAŽDIC SE ZÁMKEM ŠEDÝCH TL 80MM DO LOŽE Z KAM</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</si>
  <si>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25,0=25,000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</si>
  <si>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</si>
  <si>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87433</t>
  </si>
  <si>
    <t>POTRUBÍ Z TRUB PLASTOVÝCH ODPADNÍCH DN DO 150MM</t>
  </si>
  <si>
    <t>Dle technické zprávy, výkresových příloh projektové dokumentace a dle TKP staveb státních drah. Dle výkazů materiálu projektu. Dle tabulky kubatur projektanta. 
kanalizační přípojka od uliční vpusti DN 160 
62,0=62,000 [A]</t>
  </si>
  <si>
    <t>1: Dle technické zprávy, výkresových příloh projektové dokumentace a dle TKP staveb státních drah. Dle výkazů materiálu projektu. Dle tabulky kubatur projektanta. 
2: Drenážní potrubí DN 150 
23,0=23,000 [A]</t>
  </si>
  <si>
    <t>89516</t>
  </si>
  <si>
    <t>DRENÁŽNÍ VÝUSŤ Z BETON DÍLCŮ</t>
  </si>
  <si>
    <t>1: Dle technické zprávy, výkresových příloh projektové dokumentace. Dle výkazů materiálu projektu. Dle tabulky kubatur projektanta. 
2: SO101_14_Detail odvodnění - skluz 
3: betonový odvodňovací žlab - výtokové čelo šířky 720 mm, délky 600 mm a s výškou 240/445 mm, C30/37 
10,0=10,000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</si>
  <si>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</si>
  <si>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89712</t>
  </si>
  <si>
    <t>VPUSŤ KANALIZAČNÍ ULIČNÍ KOMPLETNÍ Z BETONOVÝCH DÍLCŮ</t>
  </si>
  <si>
    <t>1: Dle technické zprávy, výkresových příloh projektové dokumentace a dle TKP staveb státních drah. Dle výkazů materiálu projektu. Dle tabulky kubatur projektanta. 
2: betonová uliční vpusť s kalovou prohlubní a košem na hrubé nečistoty, litinová mříž pro zatížení D400 
7,0=7,000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</si>
  <si>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</si>
  <si>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91228</t>
  </si>
  <si>
    <t>SMĚROVÉ SLOUPKY Z PLAST HMOT VČETNĚ ODRAZNÉHO PÁSKU</t>
  </si>
  <si>
    <t>1: Dle technické zprávy, výkresových příloh projektové dokumentace. Dle výkazů materiálu projektu. Dle tabulky kubatur projektanta. 
2: směrové sloupky bílé barvy Z11a a Z11b 
43,0=43,000 [A]</t>
  </si>
  <si>
    <t>položka zahrnuje:  
- dodání a osazení sloupku včetně nutných zemních prací  
- vnitrostaveništní a mimostaveništní doprava  
- odrazky plastové nebo z retroreflexní fólie</t>
  </si>
  <si>
    <t>914171</t>
  </si>
  <si>
    <t>DOPRAVNÍ ZNAČKY ZÁKLADNÍ VELIKOSTI HLINÍKOVÉ FÓLIE TŘ 2 - DODÁVKA A MONTÁŽ</t>
  </si>
  <si>
    <t>1: Dle technické zprávy, výkresových příloh projektové dokumentace a dle TKP staveb státních drah. Dle výkazů materiálu projektu. Dle tabulky kubatur projektanta. 
2: 1 x B24b, 2 x E5, 1 x B24a , 2 x A29, 1 x A31a, 1 x A31b 
1+2+1+2+1+1=8,000 [A]</t>
  </si>
  <si>
    <t>položka zahrnuje:  
- dodávku a montáž značek v požadovaném provedení</t>
  </si>
  <si>
    <t>914173</t>
  </si>
  <si>
    <t>DOPRAVNÍ ZNAČKY ZÁKLADNÍ VELIKOSTI HLINÍKOVÉ FÓLIE TŘ 2 - DEMONTÁŽ</t>
  </si>
  <si>
    <t>1: Dle technické zprávy, výkresových příloh projektové dokumentace a dle TKP staveb státních drah. Dle výkazů materiálu projektu. Dle tabulky kubatur projektanta. 
2: Rušené svislé dopravní značení 
3: 8 x A29, 3 x A31a, 3 x A31b, 2 x A31c, 2 x Z11g, 1 x B4, 4 x E13, 2 x B24b, 1 x B24a 
8+3+3+2+2+1+4+2+1=26,000 [A]</t>
  </si>
  <si>
    <t>Položka zahrnuje odstranění, demontáž a odklizení materiálu s odvozem na předepsané místo</t>
  </si>
  <si>
    <t>914941</t>
  </si>
  <si>
    <t>SLOUPKY A STOJKY DOPRAVNÍCH ZNAČEK Z HLINÍK TRUBEK DO PATKY - DODÁVKA A MONTÁŽ</t>
  </si>
  <si>
    <t>1: Dle technické zprávy, výkresových příloh projektové dokumentace a dle TKP staveb státních drah. Dle výkazů materiálu projektu. Dle tabulky kubatur projektanta. 
2: sloupek včetně založení 
4,0=4,000 [A]</t>
  </si>
  <si>
    <t>položka zahrnuje:  
- sloupky a upevňovací zařízení včetně jejich osazení (betonová patka, zemní práce)</t>
  </si>
  <si>
    <t>914943</t>
  </si>
  <si>
    <t>SLOUPKY A STOJKY DZ Z HLINÍK TRUBEK DO PATKY DEMONTÁŽ</t>
  </si>
  <si>
    <t>1: Dle technické zprávy, výkresových příloh projektové dokumentace a dle TKP staveb státních drah. Dle výkazů materiálu projektu. Dle tabulky kubatur projektanta. 
2: Rušené svislé dopravní značení 
3: sloupek včetně založení 
16,0=16,000 [A]</t>
  </si>
  <si>
    <t>915111</t>
  </si>
  <si>
    <t>VODOROVNÉ DOPRAVNÍ ZNAČENÍ BARVOU HLADKÉ - DODÁVKA A POKLÁDKA</t>
  </si>
  <si>
    <t>Dle technické zprávy, výkresových příloh projektové dokumentace. Dle výkazů materiálu projektu. Dle tabulky kubatur projektanta. 
V 1a (0,125) - podélná čára souvislá 
450,0*0,125=56,250 [A] 
V 4 (0,125) - vodicí čára 
934,0*0,125=116,750 [B] 
V 2b (3/1,5/0,125) - podélná čára přerušovaná 
994,0*0,125=124,250 [C] 
V 2b (1,5/1,5/0,125) - podélná čára přerušovaná 
30,0*0,125=3,750 [D] 
V 14 - jízdní pruh pro cyklisty 
35*2,0=70,000 [E] 
Červené zvýraznění pruhu pro cyklisty (nátěr) 
50,0=50,000 [F] 
Celkem: A+B+C+D+E+F=421,000 [G]</t>
  </si>
  <si>
    <t>položka zahrnuje:  
- dodání a pokládku nátěrového materiálu (měří se pouze natíraná plocha)  
- předznačení a reflexní úpravu</t>
  </si>
  <si>
    <t>1: Dle technické zprávy, výkresových příloh projektové dokumentace a dle TKP staveb státních drah. Dle výkazů materiálu projektu. Dle tabulky kubatur projektanta. 
2: Betonový chodníkový obrubník včetně betonového lože      BO 10/25 
12,0=12,000 [A]</t>
  </si>
  <si>
    <t>1: Dle technické zprávy, výkresových příloh projektové dokumentace a dle TKP staveb státních drah. Dle výkazů materiálu projektu. Dle tabulky kubatur projektanta. 
2: Betonový silniční obrubník včetně betonového lože             BO 15/25 
61,0=61,000 [A]</t>
  </si>
  <si>
    <t>91772</t>
  </si>
  <si>
    <t>OBRUBA Z DLAŽEBNÍCH KOSTEK DROBNÝCH</t>
  </si>
  <si>
    <t>1: Dle technické zprávy, výkresových příloh projektové dokumentace. Dle výkazů materiálu projektu. Dle tabulky kubatur projektanta. 
2: Dvouřádek ze žulových kostek střední velikosti včetně betonového lože 
394,0*2=788,000 [A]</t>
  </si>
  <si>
    <t>Položka zahrnuje:  
dodání a pokládku jedné řady dlažebních kostek o rozměrech předepsaných zadávací dokumentací  
betonové lože i boční betonovou opěrku.</t>
  </si>
  <si>
    <t>1: Dle technické zprávy, výkresových příloh projektové dokumentace. Dle výkazů materiálu projektu. Dle tabulky kubatur projektanta. 
2: Zařezání hrany komunikace v tl.50 mm 
394,0=394,000 [A]</t>
  </si>
  <si>
    <t>1: Dle technické zprávy, výkresových příloh projektové dokumentace a dle TKP staveb státních drah. Dle výkazů materiálu projektu. Dle tabulky kubatur projektanta. 
2: Zařezání hrany komunikace v tl.100 mm 
9,0+10,0+10,0+9,0=38,000 [A]</t>
  </si>
  <si>
    <t>1: Dle technické zprávy, výkresových příloh projektové dokumentace a dle TKP staveb státních drah. Dle výkazů materiálu projektu. Dle tabulky kubatur projektanta. 
2: Asfaltová zálivka 
9,0+10,0+10,0+9,0+470,0=508,000 [A] 
394,0=394,000 [B] 
Celkem: A+B=902,000 [C]</t>
  </si>
  <si>
    <t>1: Dle technické zprávy, výkresových příloh projektové dokumentace. Dle výkazů materiálu projektu. Dle tabulky kubatur projektanta. 
2: Betonová žlabovka C30/37 šířky 600 mm, délky 500 mm, výška koryta 90 mm, včetně betonového lože C16/20nXF1 tl. 100 mm 
46+22+4=72,000 [A]</t>
  </si>
  <si>
    <t>935222</t>
  </si>
  <si>
    <t>PŘÍKOPOVÉ ŽLABY Z BETON TVÁRNIC ŠÍŘ DO 900MM DO BETONU TL 100MM</t>
  </si>
  <si>
    <t>Dle technické zprávy, výkresových příloh projektové dokumentace. Dle výkazů materiálu projektu. Dle tabulky kubatur projektanta. 
Betonová žlabovka C30/37 šířky 720 mm, délka 500 mm, výška koryta 220 mm, včetně betonového lože C16/20nXF1 tl. 100 mm 
59,0+4,0=63,000 [A] 
SO101_14_Detail odvodnění - skluz 
betonový odvodňovací žlab šířky 720 mm, délky 500 mm a s proměnnou výškou koryta 220-150 mm, C30/37, spojení na pero a polodrážku vyplněnou cementovou maltou   
106,0*0,50=53,000 [B] 
Celkem: A+B=116,000 [C]</t>
  </si>
  <si>
    <t>1: Dle technické zprávy, výkresových příloh projektové dokumentace a dle TKP staveb státních drah. Dle výkazů materiálu projektu. Dle tabulky kubatur projektanta. 
2: bourání betonu ve výkopu komunikace 
3: 2% bourání prostého betonu 
827,0*0,02=16,540 [A]</t>
  </si>
  <si>
    <t>1: Dle technické zprávy, výkresových příloh projektové dokumentace a dle TKP staveb státních drah. Dle výkazů materiálu projektu. Dle tabulky kubatur projektanta. 
2: bourání ŽB ve výkopu komunikace 
3: 1% bourání ŽB 
827,0*0,01=8,270 [A]</t>
  </si>
  <si>
    <t>R037103</t>
  </si>
  <si>
    <t>Náklady vyplývající ze zásad organicace výstavby (náklady ZOV)</t>
  </si>
  <si>
    <t>Dle technické zprávy, výkresových příloh projektové dokumentace a dle TKP staveb státních drah. Dle výkazů materiálu projektu. Dle tabulky kubatur projektanta. 
Viz. F_ZOV Zásady organizace výstavby (všech grafických a textových příloh)  
Jedná se především o veškeré náklady potřebné ke zřízení, provoz a odstranění panelové montážní základny pro mostní kci a jeřábovou základnu, příjezdových cest na staveniště včetně jejich demontáže, odstranění případné likvidace, vyspravení asf. komunikací, apod., vše podrobně uvedeno v části F_ZOV.   
1,0=1,000 [A]</t>
  </si>
  <si>
    <t>Viz. Technická zpráva část F.1, F. Zásady organizace výstavby a všech grafických a textových příloh části F.ZOV</t>
  </si>
  <si>
    <t>R911CD1</t>
  </si>
  <si>
    <t>Betonová svodidla jednostranná výšky 0,80 m se zabudovaným ocelovým zábradlím do výšky 1,30 m, úroveň zadržení vozidla funkční třída H3 - dodávka a montáž</t>
  </si>
  <si>
    <t>Dle technické zprávy, výkresových příloh projektové dokumentace. Dle výkazů materiálu projektu. Dle tabulky kubatur projektanta. 
SO101_13_Detail bet svod 
Betonová svodidla jednostranná výšky 0,80 m se zabudovaným ocelovým zábradlím do výšky 1,30 m, úroveň zadržení vozidla funkční třída H3 
Propojení betonových svodidel na ocelové svodidlo na mostě - 2 ks 
49,0+155,0=204,000 [A]</t>
  </si>
  <si>
    <t>položka zahrnuje:  
- kompletní dodávku všech dílů betonového svodidla včetně spojovacích prvků  
- osazení svodidla  
- přechod na jiný typ svodidla nebo přes mostní závěr  
nezahrnuje odrazky nebo retroreflexní fólie  
nezahrnuje podkladní vrstvu</t>
  </si>
  <si>
    <t>R91267</t>
  </si>
  <si>
    <t>ODRAZKY NA SVODIDLA DL. 1000 MM, UPEVNĚNÍ ŠROUBY</t>
  </si>
  <si>
    <t>1: Dle technické zprávy, výkresových příloh projektové dokumentace. Dle výkazů materiálu projektu. Dle tabulky kubatur projektanta. 
2: žluté reflexní pásky na betonová a ocelová svodidla délky 1 m, umístěné co 4 m, upevnění šrouby 
112,0=112,000 [A]</t>
  </si>
  <si>
    <t>- kompletní dodávka se všemi pomocnými a doplňujícími pracemi a součástmi</t>
  </si>
  <si>
    <t>R99001</t>
  </si>
  <si>
    <t>Horizontální inklinometrie</t>
  </si>
  <si>
    <t>2 ks inklinometr délky 50 m, položka zahrnuje inklinometrické pažnice, kladky, lanka na tahání, betonové skruže, montáže, vyhloubení rýhy pro uložení pažnice včetně urovnání dna a zpětný zásyp, zhlaví (dodávka zahrnuje potřebný materiál a pracnost při instalaci inklinometru včetně ochrany zhlaví)</t>
  </si>
  <si>
    <t>2,0=2,000 [A]</t>
  </si>
  <si>
    <t>R99002</t>
  </si>
  <si>
    <t>Měření pórových tlaků</t>
  </si>
  <si>
    <t>5 ks, měření ve třech úrovních, položka zahrnuje jádrové vrty, obsyp a těsnění měřidla, měřidla pórových tlaků, betonové skruže, montáž, vyhloubení rýh pro uložení kabelu a zpětný zásyp (zahrnuje realizaci jádrového vrtu, instalaci piezometrů ve třech úrovních včetně jejich obsypu a těsnění a ochranu měřícího místa)</t>
  </si>
  <si>
    <t>5,0=5,000 [A]</t>
  </si>
  <si>
    <t>R99003</t>
  </si>
  <si>
    <t>Měření monitoringu</t>
  </si>
  <si>
    <t>zahrnuje měření monitorovacích prvků (30 x) a průběžné zprávy o výsledcích monitoringu (1 x), měření v týdenních intervalech (předpoklad - doba stavby 135 dnů, doznívání konsolidace 60 dnů)</t>
  </si>
  <si>
    <t>1,0=1,000 [A]</t>
  </si>
  <si>
    <t>R99991</t>
  </si>
  <si>
    <t>Chránička podzemního vedení ČEZ Distribuce</t>
  </si>
  <si>
    <t>V celém úseku, kde je stávající vedení v křížení s nově navrženými zpevněnými plochami a není zde navržena přeložka, bude provedeno před zahájením stavby vytyčení, bude provedeno ruční obnažení a zajištění stávajících kabelů do vhodných montážních půlených chrániček (rozříznutá PVC chránička DN 110 mm) a to ve všech nezajištěných místech a prodloužit stávající chránění vhodným typem (průměr bude zvolen dle počtu kabelů po obnažení), spoje musí být pevné a utěsněny proti nečistotám. Stávající telekomunikační kabely budou uloženy do pískového lože a nad kabely bude položena krycí výstražná folie oranžové barvy. 
12,0=12,000 [A]</t>
  </si>
  <si>
    <t>viz pol. 17120 
1129,250*1,90=2 145,575 [A]</t>
  </si>
  <si>
    <t>viz pol. 96615 - beton 
16,540*2,20=36,388 [A] 
viz pol. 96616 - ŽB 
8,270*2,40=19,848 [B] 
Celkem: A+B=56,236 [C]</t>
  </si>
  <si>
    <t>SO 101.2</t>
  </si>
  <si>
    <t>Přeložka sil. III/03551 - napojení na stávající stav - ulice Holická</t>
  </si>
  <si>
    <t xml:space="preserve">  SO 101.2</t>
  </si>
  <si>
    <t>Dle technické zprávy, výkresových příloh projektové dokumentace a dle TKP staveb státních drah. Dle výkazů materiálu projektu. Dle tabulky kubatur projektanta. 
Výkopy z výměnné vrstvy v tloušťce 500 mm 
97,40*0,50=48,700 [A] 
----------------------------------------------- 
z toho 20% ruční výkop 
výkopy - Silnice 
24,0=24,000 [B] 
Celkem: A+B=72,700 [C]</t>
  </si>
  <si>
    <t>Dle technické zprávy, výkresových příloh projektové dokumentace a dle TKP staveb státních drah. Dle výkazů materiálu projektu. Dle tabulky kubatur projektanta. 
Výkop pro kanalizační potrubí 
5,0*1,0*1,50=7,500 [A]</t>
  </si>
  <si>
    <t>Dle technické zprávy, výkresových příloh projektové dokumentace a dle TKP staveb státních drah. Dle výkazů materiálu projektu. Dle tabulky kubatur projektanta. 
výkop pro vpusti 
1,20*1,20*1,80=2,592 [A]</t>
  </si>
  <si>
    <t>výkopy - viz pol. 12373 
72,70=72,700 [A] 
výkopy - viz pol. 13273 
7,50=7,500 [B] 
výkopy - viz pol. 13373 
2,592=2,592 [C] 
Celkem: A+B+C=82,792 [D]</t>
  </si>
  <si>
    <t>Dle technické zprávy, výkresových příloh projektové dokumentace. Dle výkazů materiálu projektu. 
Silnice (násyp ze štěrkodrti fr. 0/63) 
11,0=11,000 [A]</t>
  </si>
  <si>
    <t>Dle technické zprávy, výkresových příloh projektové dokumentace a dle TKP staveb státních drah. Dle výkazů materiálu projektu. Dle tabulky kubatur projektanta. 
zásyp uliční vpusti 
1*1,80=1,800 [A] 
zásyp kanalizačního potrubí 
5,0*1,0*1,0=5,000 [B] 
Dosyp (ze štěrkodrti fr. 0/32) 
Silnice 
6,0=6,000 [C] 
Celkem: A+B+C=12,800 [D]</t>
  </si>
  <si>
    <t>Dle technické zprávy, výkresových příloh projektové dokumentace a dle TKP staveb státních drah. Dle výkazů materiálu projektu. Dle tabulky kubatur projektanta. 
Obsyp potrubí štěrkopískem, fr. 0/4 
5,0*1,0*0,30=1,500 [A]</t>
  </si>
  <si>
    <t>Dle technické zprávy, výkresových příloh projektové dokumentace a dle TKP staveb státních drah. Dle výkazů materiálu projektu. Dle tabulky kubatur projektanta. 
Úprava pláně  
77,0*1,15=88,550 [A]</t>
  </si>
  <si>
    <t>Dle technické zprávy, výkresových příloh projektové dokumentace a dle TKP staveb státních drah. Dle výkazů materiálu projektu. Dle tabulky kubatur projektanta. 
Ohumusení a osetí travním semenem v tl. 150 mm 
106,0=106,000 [A]</t>
  </si>
  <si>
    <t>Dle technické zprávy, výkresových příloh projektové dokumentace a dle TKP staveb státních drah. Dle výkazů materiálu projektu. Dle tabulky kubatur projektanta. 
viz pol. 18222 
106,0=106,000 [A]</t>
  </si>
  <si>
    <t>Dle technické zprávy, výkresových příloh projektové dokumentace a dle TKP staveb státních drah. Dle výkazů materiálu projektu. Dle tabulky kubatur projektanta. 
viz pol. 18222 
10 l / m2 
106,0*10/1000=1,060 [A]</t>
  </si>
  <si>
    <t>2*3=6,000 [A]</t>
  </si>
  <si>
    <t>viz pol. 18222 
106*0,150=15,900 [A]</t>
  </si>
  <si>
    <t>Dle technické zprávy, výkresových příloh projektové dokumentace a dle TKP staveb státních drah. Dle výkazů materiálu projektu. Dle tabulky kubatur projektanta. 
Zhutněný štěrkopískový podsyp, tl. 100mm kanalizačního potrubí 
5,0*0,10=0,500 [A] 
zhutněný podsyp štěrkopískem tl. 100 mm pro uliční vpusti 
1*(1,15*1,15)*0,10=0,132 [B] 
Celkem: A+B=0,632 [C]</t>
  </si>
  <si>
    <t>Dle technické zprávy, výkresových příloh projektové dokumentace a dle TKP staveb státních drah. Dle výkazů materiálu projektu. Dle tabulky kubatur projektanta. 
Výměnná vrstva z kameniva fr. 0-63 mm v tloušťce 500 mm 
97,40*0,50=48,700 [A]</t>
  </si>
  <si>
    <t>Dle technické zprávy, výkresových příloh projektové dokumentace a dle TKP staveb státních drah. Dle výkazů materiálu projektu. Dle tabulky kubatur projektanta. 
Štěrkodrť frakce 0/63 ŠDB 150 mm 
SKLADBA KOMUNIKACE 
((14,80+20,0)*0,80)*1,02=28,397 [A]</t>
  </si>
  <si>
    <t>Dle technické zprávy, výkresových příloh projektové dokumentace. Dle výkazů materiálu projektu. Dle tabulky kubatur projektanta. 
Štěrkodrť frakce 0/32 ŠDA 200 mm 
SKLADBA KOMUNIKACE 
77,0*1,09=83,930 [A]</t>
  </si>
  <si>
    <t>Dle technické zprávy, výkresových příloh projektové dokumentace. Dle výkazů materiálu projektu. Dle tabulky kubatur projektanta. 
Štěrkodrť frakce 0/63 ŠDB  260 mm 
SKLADBA KOMUNIKACE 
77,0*1,15=88,550 [A]</t>
  </si>
  <si>
    <t>Dle technické zprávy, výkresových příloh projektové dokumentace. Dle výkazů materiálu projektu. Dle tabulky kubatur projektanta. 
Nezpevněná krajnice šířky 0,5 m; tl. 0,15m z asfaltového recyklátu fr. 0/32 
22,0*0,50=11,000 [A] 
Nezpevněná krajnice šířky 0,75 m; tl. 0,15m z asfaltového recyklátu fr. 0/32 
17,0*0,750=12,750 [B] 
Celkem: A+B=23,750 [C]</t>
  </si>
  <si>
    <t>Dle technické zprávy, výkresových příloh projektové dokumentace a dle TKP staveb státních drah. Dle výkazů materiálu projektu. Dle tabulky kubatur projektanta. 
Infiltrační postřik kationaktivní asf. emulzí PI-E  1,00 kg/m2 
SKLADBA KOMUNIKACE 
77,0*1,09=83,930 [A]</t>
  </si>
  <si>
    <t>Dle technické zprávy, výkresových příloh projektové dokumentace a dle TKP staveb státních drah. Dle výkazů materiálu projektu. Dle tabulky kubatur projektanta. 
Spojovací postřik kationaktivní asf. emulzí (modif.) PS-CP  0,30-0,60 kg/m2 
SKLADBA KOMUNIKACE 
77,0*1,03=79,310 [A] 
77,0*1,06=81,620 [B] 
SOUVISLÁ ÚDRŽBA STÁVAJÍCÍ SILNICE (UL. HOLICKÁ) 
216,0*1,03=222,480 [C] 
216,0*1,06=228,960 [D] 
Celkem: A+B+C+D=612,370 [E]</t>
  </si>
  <si>
    <t>Dle technické zprávy, výkresových příloh projektové dokumentace a dle TKP staveb státních drah. Dle výkazů materiálu projektu. Dle tabulky kubatur projektanta. 
Separační netkaná geotextílie 500 g/m2 
(89,0+28,40)*1,30=152,620 [A]</t>
  </si>
  <si>
    <t>Dle technické zprávy, výkresových příloh projektové dokumentace a dle TKP staveb státních drah. Dle výkazů materiálu projektu. Dle tabulky kubatur projektanta. 
Asfaltový beton pro obrusné vrstvy ACO11+ 40 mm      
SKLADBA KOMUNIKACE 
77,0=77,000 [A] 
SOUVISLÁ ÚDRŽBA STÁVAJÍCÍ SILNICE (UL. HOLICKÁ) 
216,0=216,000 [B] 
Celkem: A+B=293,000 [C]</t>
  </si>
  <si>
    <t>Dle technické zprávy, výkresových příloh projektové dokumentace a dle TKP staveb státních drah. Dle výkazů materiálu projektu. Dle tabulky kubatur projektanta. 
Asfaltový beton pro ložní vrstvy  ACL 16+ 60 mm 
SKLADBA KOMUNIKACE 
77,0*1,03=79,310 [A] 
SOUVISLÁ ÚDRŽBA STÁVAJÍCÍ SILNICE (UL. HOLICKÁ) 
216,0*1,03=222,480 [B] 
Celkem: A+B=301,790 [C]</t>
  </si>
  <si>
    <t>Dle technické zprávy, výkresových příloh projektové dokumentace a dle TKP staveb státních drah. Dle výkazů materiálu projektu. Dle tabulky kubatur projektanta. 
Asfaltový beton pro podkladní vrstvy ACP 22+  90 mm 
SKLADBA KOMUNIKACE 
77,0*1,06=81,620 [A]</t>
  </si>
  <si>
    <t>587206</t>
  </si>
  <si>
    <t>PŘEDLÁŽDĚNÍ KRYTU Z BETONOVÝCH DLAŽDIC SE ZÁMKEM</t>
  </si>
  <si>
    <t>Dle technické zprávy, výkresových příloh projektové dokumentace. Dle výkazů materiálu projektu. Dle tabulky kubatur projektanta. 
Předláždění stávajícího sjezdu 
Betonová zámková dlažba 80 mm 
8,0=8,000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</si>
  <si>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</si>
  <si>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Dle technické zprávy, výkresových příloh projektové dokumentace a dle TKP staveb státních drah. Dle výkazů materiálu projektu. Dle tabulky kubatur projektanta. 
kanalizační potrubí DN 150 
5,0=5,000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</si>
  <si>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1,0=1,000 [A]</t>
  </si>
  <si>
    <t>Dle technické zprávy, výkresových příloh projektové dokumentace. Dle výkazů materiálu projektu. Dle tabulky kubatur projektanta. 
směrové sloupky bílé barvy Z11a a Z11b 
17,0=17,000 [A]</t>
  </si>
  <si>
    <t>Dle technické zprávy, výkresových příloh projektové dokumentace. Dle výkazů materiálu projektu. Dle tabulky kubatur projektanta. 
V 4 (0,125) - vodicí čára 
74,0*0,125=9,250 [A] 
V 2b (3/1,5/0,125) - podélná čára přerušovaná 
230,0*0,125=28,750 [B] 
V 9b - předběžné šipky 
6*1,0=6,000 [C] 
Celkem: A+B+C=44,000 [D]</t>
  </si>
  <si>
    <t>Dle technické zprávy, výkresových příloh projektové dokumentace a dle TKP staveb státních drah. Dle výkazů materiálu projektu. Dle tabulky kubatur projektanta. 
Zařezání hrany komunikace v tl.100 mm 
7,0+8,0=15,000 [A]</t>
  </si>
  <si>
    <t>Dle technické zprávy, výkresových příloh projektové dokumentace a dle TKP staveb státních drah. Dle výkazů materiálu projektu. Dle tabulky kubatur projektanta. 
Asfaltová zálivka 
7,0+8,0+40,0=55,000 [A]</t>
  </si>
  <si>
    <t>Dle technické zprávy, výkresových příloh projektové dokumentace a dle TKP staveb státních drah. Dle výkazů materiálu projektu. Dle tabulky kubatur projektanta. 
bourání betonu ve výkopu komunikace 
2% bourání prostého betonu 
24,0*0,02=0,480 [A]</t>
  </si>
  <si>
    <t>Dle technické zprávy, výkresových příloh projektové dokumentace a dle TKP staveb státních drah. Dle výkazů materiálu projektu. Dle tabulky kubatur projektanta. 
bourání ŽB ve výkopu komunikace 
1% bourání ŽB 
24,0*0,01=0,240 [A]</t>
  </si>
  <si>
    <t>viz pol. 17120 
82,792*1,90=157,305 [A]</t>
  </si>
  <si>
    <t>viz pol. 96615 - beton 
0,480*2,20=1,056 [A] 
viz pol. 96616 - ŽB 
0,240*2,40=0,576 [B] 
Celkem: A+B=1,632 [C]</t>
  </si>
  <si>
    <t>SO 102</t>
  </si>
  <si>
    <t>Účelová komunikace</t>
  </si>
  <si>
    <t xml:space="preserve">  SO 102</t>
  </si>
  <si>
    <t>Dle technické zprávy, výkresových příloh projektové dokumentace a dle TKP staveb státních drah. Dle výkazů materiálu projektu. Dle tabulky kubatur projektanta. 
Výkopy z výměnné vrstvy v tloušťce 250 mm 
202,0*0,250=50,500 [A] 
1,0*0,250=0,250 [B] 
----------------------------------------------- 
Účelová komunikace - 1. část 
z toho 20% ruční výkop 
150,0=150,000 [C] 
Účelová komunikace - 2. část 
z toho 100% ruční výkop 
29,0=29,000 [D] 
Celkem: A+B+C+D=229,750 [E]</t>
  </si>
  <si>
    <t>Dle technické zprávy, výkresových příloh projektové dokumentace a dle TKP staveb státních drah. Dle výkazů materiálu projektu. Dle tabulky kubatur projektanta. 
Výkop pro kanalizační potrubí 
32,0*1,0*1,50=48,000 [A] 
podélná vsakovací rýha o rozměrech 0,40 x 0,60 m 
výkop rýhy 
55,0*0,40*0,60=13,200 [B] 
Celkem: A+B=61,200 [C]</t>
  </si>
  <si>
    <t>Dle technické zprávy, výkresových příloh projektové dokumentace a dle TKP staveb státních drah. Dle výkazů materiálu projektu. Dle tabulky kubatur projektanta. 
výkop pro vpusti 
2*1,50=3,000 [A]</t>
  </si>
  <si>
    <t>výkopy - viz pol. 12373 
229,750=229,750 [A] 
výkopy - viz pol. 13273 
61,20=61,200 [B] 
výkopy - viz pol. 13373 
3,0=3,000 [C] 
Celkem: A+B+C=293,950 [D]</t>
  </si>
  <si>
    <t>17160</t>
  </si>
  <si>
    <t>ULOŽENÍ SYPANINY DO NÁSYPŮ Z HORNIN KAMENITÝCH SE ZHUTNĚNÍM</t>
  </si>
  <si>
    <t>Dle technické zprávy, výkresových příloh projektové dokumentace. Dle výkazů materiálu projektu. 
Násyp  (ze štěrkodrti fr. 0/63) 
nebude nakupována, ale použije se z mezideponie odpokapané ŠD v rámci mostu SO 201 a silnice SO 101 
Účelová komunikace - 1. část 
3232,0=3 232,000 [A]</t>
  </si>
  <si>
    <t>Dle technické zprávy, výkresových příloh projektové dokumentace. Dle výkazů materiálu projektu. 
Násyp  (ze štěrkodrti fr. 0/63) 
Účelová komunikace - 1. část - štěrkodrť fr. 0/125 
516,0=516,000 [A] 
Účelová komunikace - 1. část - štěrkodrť fr. 63/125 
365,0=365,000 [B] 
Účelová komunikace - 2. část 
73,0=73,000 [C] 
Celkem: A+B+C=954,000 [D]</t>
  </si>
  <si>
    <t>Dle technické zprávy, výkresových příloh projektové dokumentace a dle TKP staveb státních drah. Dle výkazů materiálu projektu. Dle tabulky kubatur projektanta. 
zásyp uliční vpusti 
2*1,20=2,400 [A] 
zásyp kanalizačního potrubí 
32,0*1,0*1,0=32,000 [B] 
Dosyp (ze štěrkodrti fr. 0/32) 
Účelová komunikace - 1. část 
54,0=54,000 [C] 
Účelová komunikace - 2. část 
8,0=8,000 [D] 
Celkem: A+B+C+D=96,400 [E]</t>
  </si>
  <si>
    <t>Dle technické zprávy, výkresových příloh projektové dokumentace a dle TKP staveb státních drah. Dle výkazů materiálu projektu. Dle tabulky kubatur projektanta. 
Obsyp potrubí štěrkopískem, fr. 0/4 
32,0*1,0*0,30=9,600 [A]</t>
  </si>
  <si>
    <t>Dle technické zprávy, výkresových příloh projektové dokumentace a dle TKP staveb státních drah. Dle výkazů materiálu projektu. Dle tabulky kubatur projektanta. 
Úprava pláně násypu 
1626,30+277,0=1 903,300 [A] 
Úprava parapláně 
3205,0+137,0+206,0=3 548,000 [B] 
Celkem: A+B=5 451,300 [C]</t>
  </si>
  <si>
    <t>Dle technické zprávy, výkresových příloh projektové dokumentace a dle TKP staveb státních drah. Dle výkazů materiálu projektu. Dle tabulky kubatur projektanta. 
Ohumusení a osetí travním semenem v tl. 150 mm 
1618,0+137,0=1 755,000 [A]</t>
  </si>
  <si>
    <t>Dle technické zprávy, výkresových příloh projektové dokumentace a dle TKP staveb státních drah. Dle výkazů materiálu projektu. Dle tabulky kubatur projektanta. 
viz pol. 18222 
1755,0=1 755,000 [A]</t>
  </si>
  <si>
    <t>Dle technické zprávy, výkresových příloh projektové dokumentace a dle TKP staveb státních drah. Dle výkazů materiálu projektu. Dle tabulky kubatur projektanta. 
viz pol. 18222 
10 l / m2 
1755,0*10/1000=17,550 [A]</t>
  </si>
  <si>
    <t>3*3=9,000 [A]</t>
  </si>
  <si>
    <t>viz pol. 18222 
1755,0*0,150=263,250 [A]</t>
  </si>
  <si>
    <t>Dle technické zprávy, výkresových příloh projektové dokumentace a dle TKP staveb státních drah. Dle výkazů materiálu projektu. Dle tabulky kubatur projektanta. 
podélná vsakovací rýha o rozměrech 0,40 x 0,60 m 
zásyp rýhy ze štěrkodrti frakce 32/63 
55,0*0,40*0,30=6,600 [A] 
obsyp drenážní trubky ze štěrkodrti frakce 8/16 
55,0*0,40*0,30=6,600 [B] 
podélný vsakovací příkop 
štěrkodrť frakce 16/32 do hloubky 0,6-1,0 m 
(62,50+71,0)*1,15*1,10=168,878 [C] 
Celkem: A+B+C=182,078 [D]</t>
  </si>
  <si>
    <t>Dle technické zprávy, výkresových příloh projektové dokumentace a dle TKP staveb státních drah. Dle výkazů materiálu projektu. Dle tabulky kubatur projektanta. 
separační netkaná geotextílie 300 g/m2 
podélný vsakovací příkop 
(62,50+71,0)*(1,85+1,0+1,0)*1,30=668,168 [A] 
podélná vsakovací rýha o rozměrech 0,40 x 0,60 m 
55,0*1,70*1,30=121,550 [B] 
Celkem: A+B=789,718 [C]</t>
  </si>
  <si>
    <t>Dle technické zprávy, výkresových příloh projektové dokumentace. Dle výkazů materiálu projektu. Dle tabulky kubatur projektanta. 
kokosová protierozní síť 700 g/m2 
1618,0=1 618,000 [A]</t>
  </si>
  <si>
    <t>Dle technické zprávy, výkresových příloh projektové dokumentace a dle TKP staveb státních drah. Dle výkazů materiálu projektu. Dle tabulky kubatur projektanta. 
Zhutněný štěrkopískový podsyp, tl. 100mm kanalizačního potrubí 
32,0*0,10=3,200 [A]</t>
  </si>
  <si>
    <t>Dle technické zprávy, výkresových příloh projektové dokumentace a dle TKP staveb státních drah. Dle výkazů materiálu projektu. Dle tabulky kubatur projektanta. 
Výměnná vrstva ze štěrkodrti fr. 0/63 mm v tloušťce 250 mm 
SKLADBA ÚČELOVÉ KOMUNIKACE - 2. ČÁST 
202,0*0,250=50,500 [A] 
SKLADBA SJEZDŮ 
1,0*0,250=0,250 [B] 
Celkem: A+B=50,750 [C]</t>
  </si>
  <si>
    <t>Dle technické zprávy, výkresových příloh projektové dokumentace a dle TKP staveb státních drah. Dle výkazů materiálu projektu. Dle tabulky kubatur projektanta. 
Štěrkodrť frakce 0/32 ŠDA 150 mm 
SKLADBA ÚČELOVÉ KOMUNIKACE - 1. ČÁST 
1390,0*1,07=1 487,300 [A] 
SKLADBA ÚČELOVÉ KOMUNIKACE - 2. ČÁST 
160,0*1,13=180,800 [B] 
Celkem: A+B=1 668,100 [C]</t>
  </si>
  <si>
    <t>Dle technické zprávy, výkresových příloh projektové dokumentace a dle TKP staveb státních drah. Dle výkazů materiálu projektu. Dle tabulky kubatur projektanta. 
Štěrkodrť frakce 0/63  ŠDB  220 mm 
SKLADBA ÚČELOVÉ KOMUNIKACE - 2. ČÁST 
160,0*1,29=206,400 [A]</t>
  </si>
  <si>
    <t>56362</t>
  </si>
  <si>
    <t>VOZOVKOVÉ VRSTVY Z RECYKLOVANÉHO MATERIÁLU TL DO 100MM</t>
  </si>
  <si>
    <t>Dle technické zprávy, výkresových příloh projektové dokumentace. Dle výkazů materiálu projektu. Dle tabulky kubatur projektanta. 
Recyklátový materiál  R-mat  60 mm 
SKLADBA SJEZDŮ 
129,0*1,03=132,870 [A]</t>
  </si>
  <si>
    <t>Dle technické zprávy, výkresových příloh projektové dokumentace. Dle výkazů materiálu projektu. Dle tabulky kubatur projektanta. 
Nezpevněná krajnice šířky 0,5 m; tl. 0,15m z asfaltového recyklátu fr. 0/32 
163,0*0,50=81,500 [A] 
Nezpevněná krajnice šířky 0,75 m; tl. 0,15m z asfaltového recyklátu fr. 0/32 
317,0*0,750=237,750 [B] 
Celkem: A+B=319,250 [C]</t>
  </si>
  <si>
    <t>Dle technické zprávy, výkresových příloh projektové dokumentace a dle TKP staveb státních drah. Dle výkazů materiálu projektu. Dle tabulky kubatur projektanta. 
Infiltrační postřik kationaktivní asf. emulzí PI-E  1,00 kg/m2 
SKLADBA ÚČELOVÉ KOMUNIKACE - 1. ČÁST 
1390,0*1,07=1 487,300 [A] 
SKLADBA ÚČELOVÉ KOMUNIKACE - 2. ČÁST 
160,0*1,13=180,800 [B] 
SKLADBA SJEZDŮ 
129,0*1,03=132,870 [C] 
Celkem: A+B+C=1 800,970 [D]</t>
  </si>
  <si>
    <t>Dle technické zprávy, výkresových příloh projektové dokumentace a dle TKP staveb státních drah. Dle výkazů materiálu projektu. Dle tabulky kubatur projektanta. 
Spojovací postřik kationaktivní asf. emulzí (modif.) PS-CP  0,30-0,60 kg/m2 
SKLADBA ÚČELOVÉ KOMUNIKACE - 1. ČÁST 
1390,0*1,03=1 431,700 [A] 
SKLADBA ÚČELOVÉ KOMUNIKACE - 2. ČÁST 
160,0*1,05=168,000 [B] 
SOUVISLÁ ÚDRŽBA STÁVAJÍCÍ SILNICE (UL. HOLICKÁ) 
23,0*1,03*2=47,380 [C] 
Celkem: A+B+C=1 647,080 [D]</t>
  </si>
  <si>
    <t>Dle technické zprávy, výkresových příloh projektové dokumentace a dle TKP staveb státních drah. Dle výkazů materiálu projektu. Dle tabulky kubatur projektanta. 
Separační netkaná geotextílie 400 g/m2 
206,0*1,30=267,800 [A] 
137,0*1,30=178,100 [B] 
Separační netkaná geotextílie 500 g/m2 
dle tabulky kubatur 
3846,0=3 846,000 [C] 
Celkem: A+B+C=4 291,900 [D]</t>
  </si>
  <si>
    <t>574A33</t>
  </si>
  <si>
    <t>ASFALTOVÝ BETON PRO OBRUSNÉ VRSTVY ACO 11 TL. 40MM</t>
  </si>
  <si>
    <t>Dle technické zprávy, výkresových příloh projektové dokumentace a dle TKP staveb státních drah. Dle výkazů materiálu projektu. Dle tabulky kubatur projektanta. 
Asfaltový beton pro obrusné vrstvy ACO11 40 mm      
SKLADBA ÚČELOVÉ KOMUNIKACE - 1. ČÁST 
1390,0=1 390,000 [A] 
SKLADBA ÚČELOVÉ KOMUNIKACE - 2. ČÁST 
160,0=160,000 [B] 
SOUVISLÁ ÚDRŽBA STÁVAJÍCÍ SILNICE (UL. HOLICKÁ) 
23,0=23,000 [C] 
Celkem: A+B+C=1 573,000 [D]</t>
  </si>
  <si>
    <t>574A55</t>
  </si>
  <si>
    <t>ASFALTOVÝ BETON PRO OBRUSNÉ VRSTVY ACO 16 TL. 60MM</t>
  </si>
  <si>
    <t>Dle technické zprávy, výkresových příloh projektové dokumentace. Dle výkazů materiálu projektu. Dle tabulky kubatur projektanta. 
Asfaltový beton pro obrusné vrstvy  ACO 16 60 mm 
SKLADBA SJEZDŮ 
129,0=129,000 [A]</t>
  </si>
  <si>
    <t>574E46</t>
  </si>
  <si>
    <t>ASFALTOVÝ BETON PRO PODKLADNÍ VRSTVY ACP 16+, 16S TL. 50MM</t>
  </si>
  <si>
    <t>Dle technické zprávy, výkresových příloh projektové dokumentace. Dle výkazů materiálu projektu. Dle tabulky kubatur projektanta. 
Asfaltový beton pro podkladní vrstvy ACP 16+ 50 mm 
SKLADBA ÚČELOVÉ KOMUNIKACE - 2. ČÁST 
160,0*1,05=168,000 [A]</t>
  </si>
  <si>
    <t>574E66</t>
  </si>
  <si>
    <t>ASFALTOVÝ BETON PRO PODKLADNÍ VRSTVY ACP 16+, 16S TL. 70MM</t>
  </si>
  <si>
    <t>Dle technické zprávy, výkresových příloh projektové dokumentace a dle TKP staveb státních drah. Dle výkazů materiálu projektu. Dle tabulky kubatur projektanta. 
Asfaltový beton pro podkladní vrstvy ACP 16+  70 mm 
SKLADBA ÚČELOVÉ KOMUNIKACE - 1. ČÁST 
1390,0*1,03=1 431,700 [A] 
SOUVISLÁ ÚDRŽBA STÁVAJÍCÍ SILNICE (UL. HOLICKÁ) 
23,0*1,03=23,690 [B] 
Celkem: A+B=1 455,390 [C]</t>
  </si>
  <si>
    <t>582611</t>
  </si>
  <si>
    <t>KRYTY Z BETON DLAŽDIC SE ZÁMKEM ŠEDÝCH TL 60MM DO LOŽE Z KAM</t>
  </si>
  <si>
    <t>Dle technické zprávy, výkresových příloh projektové dokumentace a dle TKP staveb státních drah. Dle výkazů materiálu projektu. Dle tabulky kubatur projektanta. 
Lože z kameniva frakce 0/8 30 mm 
Betonová dlažba šedé barvy o rozměrech 200 x 100 mm 80 mm 
SKLADBA DOPRAVNÍHO OSTRŮVKU 
26,0=26,000 [A]</t>
  </si>
  <si>
    <t>58261A</t>
  </si>
  <si>
    <t>KRYTY Z BETON DLAŽDIC SE ZÁMKEM BAREV RELIÉF TL 60MM DO LOŽE Z KAM</t>
  </si>
  <si>
    <t>Dle technické zprávy, výkresových příloh projektové dokumentace. Dle výkazů materiálu projektu. Dle tabulky kubatur projektanta. 
Lože z kameniva frakce 0/8 30 mm 
Betonová dlažba reliéfní červená o rozměrech 200x100 mm    60 mm 
SKLADBA DOPRAVNÍHO OSTRŮVKU 
4,0=4,000 [A]</t>
  </si>
  <si>
    <t>R56333</t>
  </si>
  <si>
    <t>VOZOVKOVÉ VRSTVY ZE ŠTĚRKODRTI TL. DO 150MM Z UŽITÉHO MATERIÁLU</t>
  </si>
  <si>
    <t>Dle technické zprávy, výkresových příloh projektové dokumentace a dle TKP staveb státních drah. Dle výkazů materiálu projektu. Dle tabulky kubatur projektanta. 
Štěrkodrť frakce 0/63 ŠDB 150 mm 
nebude nakupována, ale použije se z mezideponie odpokapané ŠD v rámci mostu SO 201 a silnice SO 101 
SKLADBA ÚČELOVÉ KOMUNIKACE - 1. ČÁST 
((138,0*2)*0,80+64,0*0,80)*1,02=277,440 [A]</t>
  </si>
  <si>
    <t>- naložení a dovoz z meziskládky  
- rozprostření a zhutnění vrstvy v předepsané tloušťce  
- zřízení vrstvy bez rozlišení šířky, pokládání vrstvy po etapách  
- nezahrnuje postřiky, nátěry</t>
  </si>
  <si>
    <t>R56335</t>
  </si>
  <si>
    <t>VOZOVKOVÉ VRSTVY ZE ŠTĚRKODRTI TL. DO 250MM Z UŽITÉHO MATERIÁLU</t>
  </si>
  <si>
    <t>Dle technické zprávy, výkresových příloh projektové dokumentace a dle TKP staveb státních drah. Dle výkazů materiálu projektu. Dle tabulky kubatur projektanta. 
Štěrkodrť frakce 0/63  ŠDB  220 mm 
nebude nakupována, ale použije se z mezideponie odpokapané ŠD v rámci mostu SO 201 a silnice SO 101 
SKLADBA DOPRAVNÍHO OSTRŮVKU 
32,0=32,000 [A] 
Štěrkodrť frakce 0/63   ŠDB 250 mm 
nebude nakupována, ale použije se z mezideponie odpokapané ŠD v rámci mostu SO 201 a silnice SO 101 
SKLADBA SJEZDŮ 
129,0*1,06=136,740 [B] 
Celkem: A+B=168,740 [C]</t>
  </si>
  <si>
    <t>R56336</t>
  </si>
  <si>
    <t>VOZOVKOVÉ VRSTVY ZE ŠTĚRKODRTI TL. DO 300MM Z UŽITÉHO MATERIÁLU</t>
  </si>
  <si>
    <t>Dle technické zprávy, výkresových příloh projektové dokumentace. Dle výkazů materiálu projektu. Dle tabulky kubatur projektanta. 
Štěrkodrť frakce 0/63 ŠDB  270 mm 
nebude nakupována, ale použije se z mezideponie odpokapané ŠD v rámci mostu SO 201 a silnice SO 101 
SKLADBA ÚČELOVÉ KOMUNIKACE - 1. ČÁST 
1390,0*1,17=1 626,300 [A]</t>
  </si>
  <si>
    <t>Dle technické zprávy, výkresových příloh projektové dokumentace a dle TKP staveb státních drah. Dle výkazů materiálu projektu. Dle tabulky kubatur projektanta. 
kanalizační přípojka od uliční vpusti DN 150 
32,0=32,000 [A]</t>
  </si>
  <si>
    <t>Dle technické zprávy, výkresových příloh projektové dokumentace a dle TKP staveb státních drah. Dle výkazů materiálu projektu. Dle tabulky kubatur projektanta. 
drenážní trubka DN 150 
55,0=55,000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</si>
  <si>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2,0=2,000 [A]</t>
  </si>
  <si>
    <t>Dle technické zprávy, výkresových příloh projektové dokumentace. Dle výkazů materiálu projektu. Dle tabulky kubatur projektanta. 
Výšková úprava šoupátka 
2,0=2,000 [A]</t>
  </si>
  <si>
    <t>911CD1</t>
  </si>
  <si>
    <t>SVODIDLO BETON, ÚROVEŇ ZADRŽ H3 VÝŠ 0,8M - DODÁVKA A MONTÁŽ</t>
  </si>
  <si>
    <t>Dle technické zprávy, výkresových příloh projektové dokumentace. Dle výkazů materiálu projektu. Dle tabulky kubatur projektanta. 
Betonová svodidla jednostranná výšky 0,80 m, úroveň zadržení vozidla funkční třída H3 
16,0+21,0=37,000 [A]</t>
  </si>
  <si>
    <t>Dle technické zprávy, výkresových příloh projektové dokumentace. Dle výkazů materiálu projektu. Dle tabulky kubatur projektanta. 
směrové sloupky bílé barvy Z11a a Z11b 
57,0=57,000 [A] 
směrový červený sloupek č. Z11g - kulatý průřez s jednou červenou odrazkou po celém obvodu 
4,0=4,000 [B] 
Celkem: A+B=61,000 [C]</t>
  </si>
  <si>
    <t>Dle technické zprávy, výkresových příloh projektové dokumentace a dle TKP staveb státních drah. Dle výkazů materiálu projektu. Dle tabulky kubatur projektanta. 
1 x P4, 2 x B4, 2 x C4a (zmenšená) s 2 x Z4e   
7,0=7,000 [A]</t>
  </si>
  <si>
    <t>Dle technické zprávy, výkresových příloh projektové dokumentace a dle TKP staveb státních drah. Dle výkazů materiálu projektu. Dle tabulky kubatur projektanta. 
sloupek včetně založení 
5,0=5,000 [A]</t>
  </si>
  <si>
    <t>Dle technické zprávy, výkresových příloh projektové dokumentace. Dle výkazů materiálu projektu. Dle tabulky kubatur projektanta. 
V 1a (0,125) - podélná čára souvislá 
185,0*0,125=23,125 [A] 
V 4 (0,125) - vodicí čára 
424,0*0,125=53,000 [B] 
V 4 (0,25) - vodicí čára 
43,0*0,250=10,750 [C] 
V 13a (0,5/0,5) - šikmé rovnoběžné čáry 
5,0*0,50=2,500 [D] 
Celkem: A+B+C+D=89,375 [E]</t>
  </si>
  <si>
    <t>915641</t>
  </si>
  <si>
    <t>VODOR DOPRAV ZNAČ - KNOFLÍKY SKLENĚNÉ OBRUBNÍKOVÉ - DOD A POKLÁD</t>
  </si>
  <si>
    <t>Dle technické zprávy, výkresových příloh projektové dokumentace. Dle výkazů materiálu projektu. Dle tabulky kubatur projektanta. 
Reflexní knoflíky osazené v žulových obrubnících co 0,50 m včetně osazení a montáže 
66,0=66,000 [A]</t>
  </si>
  <si>
    <t>zahrnuje dodávku a osazení knoflíků předepsaným způsobem</t>
  </si>
  <si>
    <t>Dle technické zprávy, výkresových příloh projektové dokumentace a dle TKP staveb státních drah. Dle výkazů materiálu projektu. Dle tabulky kubatur projektanta. 
Betonový silniční obrubník včetně betonového lože             BO 15/25 
122,0=122,000 [A]</t>
  </si>
  <si>
    <t>917424</t>
  </si>
  <si>
    <t>CHODNÍKOVÉ OBRUBY Z KAMENNÝCH OBRUBNÍKŮ ŠÍŘ 150MM</t>
  </si>
  <si>
    <t>Dle technické zprávy, výkresových příloh projektové dokumentace a dle TKP staveb státních drah. Dle výkazů materiálu projektu. Dle tabulky kubatur projektanta. 
Žulový obrubník 800x150x250 včetně betonového lože       OP6 
33,0=33,000 [A]</t>
  </si>
  <si>
    <t>Položka zahrnuje:  
dodání a pokládku kamenných obrubníků o rozměrech předepsaných zadávací dokumentací  
betonové lože i boční betonovou opěrku.</t>
  </si>
  <si>
    <t>Dle technické zprávy, výkresových příloh projektové dokumentace. Dle výkazů materiálu projektu. Dle tabulky kubatur projektanta. 
Dvouřádek ze žulových kostek střední velikosti včetně betonového lože 
156,0*2=312,000 [A]</t>
  </si>
  <si>
    <t>Dle technické zprávy, výkresových příloh projektové dokumentace. Dle výkazů materiálu projektu. Dle tabulky kubatur projektanta. 
Zařezání hrany komunikace v tl.50 mm 
156,0=156,000 [A]</t>
  </si>
  <si>
    <t>Dle technické zprávy, výkresových příloh projektové dokumentace a dle TKP staveb státních drah. Dle výkazů materiálu projektu. Dle tabulky kubatur projektanta. 
Zařezání hrany komunikace v tl.100 mm 
24,0+10,0=34,000 [A]</t>
  </si>
  <si>
    <t>Dle technické zprávy, výkresových příloh projektové dokumentace a dle TKP staveb státních drah. Dle výkazů materiálu projektu. Dle tabulky kubatur projektanta. 
Asfaltová zálivka 
24,0+10,0+202,0=236,000 [A] 
156,0=156,000 [B] 
Celkem: A+B=392,000 [C]</t>
  </si>
  <si>
    <t>Dle technické zprávy, výkresových příloh projektové dokumentace a dle TKP staveb státních drah. Dle výkazů materiálu projektu. Dle tabulky kubatur projektanta. 
bourání betonu ve výkopu komunikace 
2% bourání prostého betonu 
179,0*0,02=3,580 [A]</t>
  </si>
  <si>
    <t>Dle technické zprávy, výkresových příloh projektové dokumentace a dle TKP staveb státních drah. Dle výkazů materiálu projektu. Dle tabulky kubatur projektanta. 
bourání ŽB ve výkopu komunikace 
1% bourání ŽB 
179,0*0,01=1,790 [A]</t>
  </si>
  <si>
    <t>viz pol. 17120 
293,950*1,90=558,505 [A]</t>
  </si>
  <si>
    <t>viz pol. 96615 - beton 
3,580*2,20=7,876 [A] 
viz pol. 96616 - ŽB 
1,790*2,40=4,296 [B] 
Celkem: A+B=12,172 [C]</t>
  </si>
  <si>
    <t>SO 103</t>
  </si>
  <si>
    <t>Příjezd k p.č. 1658</t>
  </si>
  <si>
    <t xml:space="preserve">  SO 103</t>
  </si>
  <si>
    <t>1: Dle technické zprávy, výkresových příloh projektové dokumentace a dle TKP staveb státních drah. Dle výkazů materiálu projektu. Dle tabulky kubatur projektanta. 
2: Výkopy z výměnné vrstvy v tloušťce 250 mm 
3: 141,0*0,250 
4: 37,0*0,250 
5: ----------------------------------------------- 
6: z toho 100% ruční výkop 
7: Účelová komunikace 
8: 27,0 
9: Zpevněná plocha podél plotu p.č. 1658 a 1659 
10: 10,0</t>
  </si>
  <si>
    <t>1: Dle technické zprávy, výkresových příloh projektové dokumentace a dle TKP staveb státních drah. Dle výkazů materiálu projektu. Dle tabulky kubatur projektanta. 
2: podélná vsakovací rýha o rozměrech 0,40 x 0,60 m 
3: výkop rýhy 
4: 19,0*0,40*0,60</t>
  </si>
  <si>
    <t>1: výkopy - viz pol. 12373 
2: 81,50 
3: výkopy - viz pol. 13273 
4: 4,560</t>
  </si>
  <si>
    <t>1: Dle technické zprávy, výkresových příloh projektové dokumentace. Dle výkazů materiálu projektu. 
2: Násyp  (ze štěrkodrti fr. 0/63) 
3: Účelová komunikace 
4: 40,0</t>
  </si>
  <si>
    <t>1: Dle technické zprávy, výkresových příloh projektové dokumentace a dle TKP staveb státních drah. Dle výkazů materiálu projektu. Dle tabulky kubatur projektanta. 
2: Dosyp (ze štěrkodrti fr. 0/32) 
3: Účelová komunikace 
4: 2,50</t>
  </si>
  <si>
    <t>1: Dle technické zprávy, výkresových příloh projektové dokumentace a dle TKP staveb státních drah. Dle výkazů materiálu projektu. Dle tabulky kubatur projektanta. 
2: Úprava zemní pláně 
3: (184,0+28,0)*1,30</t>
  </si>
  <si>
    <t>1: Dle technické zprávy, výkresových příloh projektové dokumentace a dle TKP staveb státních drah. Dle výkazů materiálu projektu. Dle tabulky kubatur projektanta. 
2: Ohumusení a osetí travním semenem v tl. 150 mm 
3: 15,0</t>
  </si>
  <si>
    <t>1: Dle technické zprávy, výkresových příloh projektové dokumentace a dle TKP staveb státních drah. Dle výkazů materiálu projektu. Dle tabulky kubatur projektanta. 
2: viz pol. 18222 
3: 15,0</t>
  </si>
  <si>
    <t>1: Dle technické zprávy, výkresových příloh projektové dokumentace a dle TKP staveb státních drah. Dle výkazů materiálu projektu. Dle tabulky kubatur projektanta. 
2: viz pol. 18222 
3: 10 l / m2 
4: 15,0*10/1000</t>
  </si>
  <si>
    <t>1: 2*3</t>
  </si>
  <si>
    <t>1: včetně vypracování a projednání výkresů dočasného dopravního značení, včetně případné dočasné světelné signalizace, vypracování a projednání signálních plánů 
2: 1,0</t>
  </si>
  <si>
    <t>1: viz pol. 18222 
2: 15,0*0,150</t>
  </si>
  <si>
    <t>1: Dle technické zprávy, výkresových příloh projektové dokumentace a dle TKP staveb státních drah. Dle výkazů materiálu projektu. Dle tabulky kubatur projektanta. 
2: podélná vsakovací rýha o rozměrech 0,40 x 0,60 m 
3: zásyp rýhy ze štěrkodrti frakce 32/63 
4: 19,0*0,40*0,30 
5: obsyp drenážní trubky ze štěrkodrti frakce 8/16 
6: 19,0*0,40*0,30</t>
  </si>
  <si>
    <t>1: Dle technické zprávy, výkresových příloh projektové dokumentace a dle TKP staveb státních drah. Dle výkazů materiálu projektu. Dle tabulky kubatur projektanta. 
2: separační netkaná geotextílie 300 g/m2 
3: podélná vsakovací rýha o rozměrech 0,40 x 0,60 m 
4: (19,0*1,70)*1,30</t>
  </si>
  <si>
    <t>1: Dle technické zprávy, výkresových příloh projektové dokumentace a dle TKP staveb státních drah. Dle výkazů materiálu projektu. Dle tabulky kubatur projektanta. 
2: Folie proti prorůstání pod kačírek 
3: 27,50</t>
  </si>
  <si>
    <t>1: Dle technické zprávy, výkresových příloh projektové dokumentace a dle TKP staveb státních drah. Dle výkazů materiálu projektu. Dle tabulky kubatur projektanta. 
2: Výměnná vrstva ze štěrkodrti fr. 0/63 mm v tloušťce 250 mm 
3: SKLADBA ÚČELOVÉ KOMUNIKACE 
4: 141,0*0,250 
5: SKLADBA ZPEVNĚNÉ PLOCHY PODÉL P. Č. 1658 A 1659 
6: 37,0*0,250</t>
  </si>
  <si>
    <t>1: Dle technické zprávy, výkresových příloh projektové dokumentace a dle TKP staveb státních drah. Dle výkazů materiálu projektu. Dle tabulky kubatur projektanta. 
2: Štěrkodrť frakce 0/32 ŠDA 150 mm 
3: SKLADBA ÚČELOVÉ KOMUNIKACE 
4: 143,0*1,13</t>
  </si>
  <si>
    <t>1: Dle technické zprávy, výkresových příloh projektové dokumentace a dle TKP staveb státních drah. Dle výkazů materiálu projektu. Dle tabulky kubatur projektanta. 
2: Štěrkodrť frakce 0/63  ŠDB  220 mm 
3: SKLADBA ÚČELOVÉ KOMUNIKACE 
4: 143,0*1,29 
5: Štěrkodrť frakce 0/63  ŠDB  210 mm 
6: SKLADBA ZPEVNĚNÉ PLOCHY PODÉL P. Č. 1658 A 1659 
7: 28,0</t>
  </si>
  <si>
    <t>1: Dle technické zprávy, výkresových příloh projektové dokumentace a dle TKP staveb státních drah. Dle výkazů materiálu projektu. Dle tabulky kubatur projektanta. 
2: Kačírek tl. 200 mm 
3: 11,50</t>
  </si>
  <si>
    <t>1: Dle technické zprávy, výkresových příloh projektové dokumentace. Dle výkazů materiálu projektu. Dle tabulky kubatur projektanta. 
2: Nezpevněná krajnice šířky 0,5 m; tl. 0,15m z asfaltového recyklátu fr. 0/32 
3: 39,0*0,50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</si>
  <si>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143,0*1,13</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</si>
  <si>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143,0*1,04 
5: Oprava stávajícího krytu 
6: 4,0</t>
  </si>
  <si>
    <t>1: Dle technické zprávy, výkresových příloh projektové dokumentace a dle TKP staveb státních drah. Dle výkazů materiálu projektu. Dle tabulky kubatur projektanta. 
2: Separační netkaná geotextílie 400 g/m2 
3: 184,0*1,30 
4: 28,0*1,30</t>
  </si>
  <si>
    <t>1: Dle technické zprávy, výkresových příloh projektové dokumentace a dle TKP staveb státních drah. Dle výkazů materiálu projektu. Dle tabulky kubatur projektanta. 
2: Asfaltový beton pro obrusné vrstvy ACO11 40 mm      
3: SKLADBA ÚČELOVÉ KOMUNIKACE 
4: 143,0 
5: Oprava stávajícího krytu 
6: 4,0</t>
  </si>
  <si>
    <t>1: Dle technické zprávy, výkresových příloh projektové dokumentace. Dle výkazů materiálu projektu. Dle tabulky kubatur projektanta. 
2: Asfaltový beton pro podkladní vrstvy ACP 16+ 50 mm 
3: SKLADBA ÚČELOVÉ KOMUNIKACE 
4: 143,0*1,04 
5: Oprava stávajícího krytu 
6: 4,0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</si>
  <si>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ZPEVNĚNÉ PLOCHY PODÉL P. Č. 1658 A 1659 
5: 28,0 
6: Oprava stávajícího krytu 
7: Betonová dlažba 200 x 200 mm, tl. 60 mm 
8: 2,0</t>
  </si>
  <si>
    <t>1: Dle technické zprávy, výkresových příloh projektové dokumentace a dle TKP staveb státních drah. Dle výkazů materiálu projektu. Dle tabulky kubatur projektanta. 
2: drenážní trubka DN 150 
3: 19,0</t>
  </si>
  <si>
    <t>1: Dle technické zprávy, výkresových příloh projektové dokumentace. Dle výkazů materiálu projektu. Dle tabulky kubatur projektanta. 
2: Výšková úprava šoupátka 
3: 2,0</t>
  </si>
  <si>
    <t>1: Dle technické zprávy, výkresových příloh projektové dokumentace a dle TKP staveb státních drah. Dle výkazů materiálu projektu. Dle tabulky kubatur projektanta. 
2: Betonový chodníkový obrubník včetně betonového lože       BO 10/25 
3: 63,0</t>
  </si>
  <si>
    <t>1: Dle technické zprávy, výkresových příloh projektové dokumentace a dle TKP staveb státních drah. Dle výkazů materiálu projektu. Dle tabulky kubatur projektanta. 
2: Betonový silniční obrubník včetně betonového lože             BO 15/25 
3: 11,0</t>
  </si>
  <si>
    <t>1: Dle technické zprávy, výkresových příloh projektové dokumentace a dle TKP staveb státních drah. Dle výkazů materiálu projektu. Dle tabulky kubatur projektanta. 
2: Zařezání hrany komunikace v tl.100 mm 
3: 5,50+3,0</t>
  </si>
  <si>
    <t>1: Dle technické zprávy, výkresových příloh projektové dokumentace a dle TKP staveb státních drah. Dle výkazů materiálu projektu. Dle tabulky kubatur projektanta. 
2: Asfaltová zálivka 
3: 5,50+3,0</t>
  </si>
  <si>
    <t>1: Dle technické zprávy, výkresových příloh projektové dokumentace a dle TKP staveb státních drah. Dle výkazů materiálu projektu. Dle tabulky kubatur projektanta. 
2: bourání betonu ve výkopu komunikace 
3: 2% bourání prostého betonu 
4: 37,0*0,02</t>
  </si>
  <si>
    <t>1: Dle technické zprávy, výkresových příloh projektové dokumentace a dle TKP staveb státních drah. Dle výkazů materiálu projektu. Dle tabulky kubatur projektanta. 
2: bourání ŽB ve výkopu komunikace 
3: 1% bourání ŽB 
4: 37,0*0,01</t>
  </si>
  <si>
    <t>1: viz pol. 17120 
2: 86,060*1,90</t>
  </si>
  <si>
    <t>1: viz pol. 96615 - beton 
2: 0,740*2,20 
3: viz pol. 96616 - ŽB 
4: 0,370*2,40</t>
  </si>
  <si>
    <t>SO 104</t>
  </si>
  <si>
    <t>Účelová komunikace pro přístup na pozemky v k.ú. Holice</t>
  </si>
  <si>
    <t xml:space="preserve">  SO 104</t>
  </si>
  <si>
    <t>1: Dle technické zprávy, výkresových příloh projektové dokumentace a dle TKP staveb státních drah. Dle výkazů materiálu projektu. Dle tabulky kubatur projektanta. 
2: z toho 20% ruční výkop 
3: Účelová komunikace 
4: 65,0 
5: Zpevněná plocha pod mostní objekt 
6: 8,0</t>
  </si>
  <si>
    <t>1: výkopy - viz pol. 12373 
2: 73,0</t>
  </si>
  <si>
    <t>1: Dle technické zprávy, výkresových příloh projektové dokumentace. Dle výkazů materiálu projektu. 
2: Násyp  (ze štěrkodrti fr. 0/63) 
3: nebude nakupována, ale použije se z mezideponie odpokapané ŠD v rámci mostu SO 201 a silnice SO 101 
4: Účelová komunikace 
5: 1152,0</t>
  </si>
  <si>
    <t>1: Dle technické zprávy, výkresových příloh projektové dokumentace a dle TKP staveb státních drah. Dle výkazů materiálu projektu. Dle tabulky kubatur projektanta. 
2: Dosyp (ze štěrkodrti fr. 0/32) 
3: Účelová komunikace 
4: 20,0 
5: Zpevněná plocha pod mostní objekt 
6: 2,0</t>
  </si>
  <si>
    <t>1: Dle technické zprávy, výkresových příloh projektové dokumentace a dle TKP staveb státních drah. Dle výkazů materiálu projektu. Dle tabulky kubatur projektanta. 
2: Úprava pláně násypu 
3: 954,0+145,0 
4: Úprava parapláně 
5: 1562,0+45,0+62,0</t>
  </si>
  <si>
    <t>1: Dle technické zprávy, výkresových příloh projektové dokumentace a dle TKP staveb státních drah. Dle výkazů materiálu projektu. Dle tabulky kubatur projektanta. 
2: Ohumusení a osetí travním semenem v tl. 150 mm 
3: 662,0</t>
  </si>
  <si>
    <t>18233</t>
  </si>
  <si>
    <t>ROZPROSTŘENÍ ORNICE V ROVINĚ V TL DO 0,20M</t>
  </si>
  <si>
    <t>1: Dle technické zprávy, výkresových příloh projektové dokumentace. Dle výkazů materiálu projektu. Dle tabulky kubatur projektanta. 
2: SKLADBA NEZPEVNĚNÉ PLOCHY (PŘÍJEZD POD MOSTNÍ OBJEKT) 
3: Zatravnění tl. 200 mm 
4: 62,0</t>
  </si>
  <si>
    <t>položka zahrnuje:  
nutné přemístění ornice z dočasných skládek vzdálených do 50m  
rozprostření ornice v předepsané tloušťce v rovině a ve svahu do 1:5</t>
  </si>
  <si>
    <t>1: Dle technické zprávy, výkresových příloh projektové dokumentace a dle TKP staveb státních drah. Dle výkazů materiálu projektu. Dle tabulky kubatur projektanta. 
2: viz pol. 18222 
3: 662,0 
4: viz pol. 18233 
5: 62,0</t>
  </si>
  <si>
    <t>1: Dle technické zprávy, výkresových příloh projektové dokumentace a dle TKP staveb státních drah. Dle výkazů materiálu projektu. Dle tabulky kubatur projektanta. 
2: viz pol. 18222 
3: 10 l / m2 
4: 662,0*10/1000 
5: viz pol. 18233 
6: 62,0*10/1000</t>
  </si>
  <si>
    <t>R0271-2</t>
  </si>
  <si>
    <t>1: viz pol. 18222 
2: 662,0*0,150 
3: viz pol. 18233 
4: 62,0*0,20</t>
  </si>
  <si>
    <t>1: Dle technické zprávy, výkresových příloh projektové dokumentace a dle TKP staveb státních drah. Dle výkazů materiálu projektu. Dle tabulky kubatur projektanta. 
2: Štěrkodrť frakce 0/32 ŠDA 150 mm 
3: SKLADBA ÚČELOVÉ KOMUNIKACE 
4: 763,0*1,11</t>
  </si>
  <si>
    <t>1: Dle technické zprávy, výkresových příloh projektové dokumentace. Dle výkazů materiálu projektu. Dle tabulky kubatur projektanta. 
2: Nezpevněná krajnice šířky 0,5 m; tl. 0,15m z asfaltového recyklátu fr. 0/32 
3: 412,0*0,50 
4: Nezpevněná krajnice šířky 1,50 m; tl. 0,15m z asfaltového recyklátu fr. 0/32 
5: 20,0*1,50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</si>
  <si>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763,0*1,11</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</si>
  <si>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763,0*1,04 
5: SOUVISLÁ ÚDRŽBA ÚČELOVÉ KOMUNIKACE 
6: 148,0*1,04*2</t>
  </si>
  <si>
    <t>1: Dle technické zprávy, výkresových příloh projektové dokumentace a dle TKP staveb státních drah. Dle výkazů materiálu projektu. Dle tabulky kubatur projektanta. 
2: Separační netkaná geotextílie 400 g/m2 
3: 1928,0</t>
  </si>
  <si>
    <t>1: Dle technické zprávy, výkresových příloh projektové dokumentace a dle TKP staveb státních drah. Dle výkazů materiálu projektu. Dle tabulky kubatur projektanta. 
2: Asfaltový beton pro obrusné vrstvy ACO11 40 mm      
3: SKLADBA ÚČELOVÉ KOMUNIKACE 
4: 763,0 
5: SOUVISLÁ ÚDRŽBA ÚČELOVÉ KOMUNIKACE 
6: 148,0</t>
  </si>
  <si>
    <t>1: Dle technické zprávy, výkresových příloh projektové dokumentace a dle TKP staveb státních drah. Dle výkazů materiálu projektu. Dle tabulky kubatur projektanta. 
2: Asfaltový beton pro podkladní vrstvy ACP 16+  50 mm 
3: SKLADBA ÚČELOVÉ KOMUNIKACE 
4: 763,0*1,04 
5: SOUVISLÁ ÚDRŽBA ÚČELOVÉ KOMUNIKACE 
6: 148,0*1,04</t>
  </si>
  <si>
    <t>1: Dle technické zprávy, výkresových příloh projektové dokumentace a dle TKP staveb státních drah. Dle výkazů materiálu projektu. Dle tabulky kubatur projektanta. 
2: Štěrkodrť frakce 0/63 ŠDB 150 mm 
3: nebude nakupována, ale použije se z mezideponie odpokapané ŠD v rámci mostu SO 201 a silnice SO 101 
4: SKLADBA ÚČELOVÉ KOMUNIKACE 
5: (177,0*0,80)*1,02</t>
  </si>
  <si>
    <t>1: Dle technické zprávy, výkresových příloh projektové dokumentace a dle TKP staveb státních drah. Dle výkazů materiálu projektu. Dle tabulky kubatur projektanta. 
2: Štěrkodrť frakce 0/63  ŠDB  220 mm 
3: nebude nakupována, ale použije se z mezideponie odpokapané ŠD v rámci mostu SO 201 a silnice SO 101 
4: SKLADBA ÚČELOVÉ KOMUNIKACE 
5: 763,0*1,25</t>
  </si>
  <si>
    <t>1: Dle technické zprávy, výkresových příloh projektové dokumentace. Dle výkazů materiálu projektu. Dle tabulky kubatur projektanta. 
2: Směrový červený sloupek č. Z11g - kulatý průřez s jednou červenou odrazkou po celém obvodu 
3: 2,0</t>
  </si>
  <si>
    <t>1: Dle technické zprávy, výkresových příloh projektové dokumentace a dle TKP staveb státních drah. Dle výkazů materiálu projektu. Dle tabulky kubatur projektanta. 
2: Zařezání hrany komunikace v tl.100 mm 
3: 20,0+9,0</t>
  </si>
  <si>
    <t>1: Dle technické zprávy, výkresových příloh projektové dokumentace a dle TKP staveb státních drah. Dle výkazů materiálu projektu. Dle tabulky kubatur projektanta. 
2: Asfaltová zálivka 
3: 20,0+9,0</t>
  </si>
  <si>
    <t>1: Dle technické zprávy, výkresových příloh projektové dokumentace a dle TKP staveb státních drah. Dle výkazů materiálu projektu. Dle tabulky kubatur projektanta. 
2: bourání betonu ve výkopu komunikace 
3: 2% bourání prostého betonu 
4: 73,0*0,02</t>
  </si>
  <si>
    <t>1: Dle technické zprávy, výkresových příloh projektové dokumentace a dle TKP staveb státních drah. Dle výkazů materiálu projektu. Dle tabulky kubatur projektanta. 
2: bourání ŽB ve výkopu komunikace 
3: 1% bourání ŽB 
4: 73,0*0,01</t>
  </si>
  <si>
    <t>1: viz pol. 17120 
2: 73,0*1,90</t>
  </si>
  <si>
    <t>1: viz pol. 96615 - beton 
2: 1,460*2,20 
3: viz pol. 96616 - ŽB 
4: 0,730*2,40</t>
  </si>
  <si>
    <t>SO 105</t>
  </si>
  <si>
    <t>Sjezd v km 0,450 vlevo</t>
  </si>
  <si>
    <t xml:space="preserve">  SO 105</t>
  </si>
  <si>
    <t>1: Dle technické zprávy, výkresových příloh projektové dokumentace a dle TKP staveb státních drah. Dle výkazů materiálu projektu. Dle tabulky kubatur projektanta. 
2: z toho 20% ruční výkop 
3: výkopy - Sjezd 
4: 5,0</t>
  </si>
  <si>
    <t>1: výkopy - viz pol. 12373 
2: 5,0</t>
  </si>
  <si>
    <t>1: Dle technické zprávy, výkresových příloh projektové dokumentace. Dle výkazů materiálu projektu. 
2: Násypy  (ze štěrkodrti fr. 0/63) 
3: nebude nakupována, ale použije se z mezideponie odpokapané ŠD v rámci mostu SO 201 a silnice SO 101 
4: Sjezd 
5: 44,0</t>
  </si>
  <si>
    <t>1: Dle technické zprávy, výkresových příloh projektové dokumentace a dle TKP staveb státních drah. Dle výkazů materiálu projektu. Dle tabulky kubatur projektanta. 
2: Dosyp (ze štěrkodrti fr. 0/32) 
3: Sjezd 
4: 0,50</t>
  </si>
  <si>
    <t>1: Dle technické zprávy, výkresových příloh projektové dokumentace a dle TKP staveb státních drah. Dle výkazů materiálu projektu. Dle tabulky kubatur projektanta. 
2: Úprava zemní pláně 
3: 62,0*1,05*1,10</t>
  </si>
  <si>
    <t>1: Dle technické zprávy, výkresových příloh projektové dokumentace a dle TKP staveb státních drah. Dle výkazů materiálu projektu. Dle tabulky kubatur projektanta. 
2: Ohumusení a osetí travním semenem v tl. 150 mm 
3: 20,0</t>
  </si>
  <si>
    <t>1: Dle technické zprávy, výkresových příloh projektové dokumentace a dle TKP staveb státních drah. Dle výkazů materiálu projektu. Dle tabulky kubatur projektanta. 
2: viz pol. 18222 
3: 20,0</t>
  </si>
  <si>
    <t>1: Dle technické zprávy, výkresových příloh projektové dokumentace a dle TKP staveb státních drah. Dle výkazů materiálu projektu. Dle tabulky kubatur projektanta. 
2: viz pol. 18222 
3: 10 l / m2 
4: 20,0*10/1000</t>
  </si>
  <si>
    <t>1: 1*2</t>
  </si>
  <si>
    <t>1: viz pol. 18222 
2: 20,0*0,150</t>
  </si>
  <si>
    <t>1: Dle technické zprávy, výkresových příloh projektové dokumentace a dle TKP staveb státních drah. Dle výkazů materiálu projektu. Dle tabulky kubatur projektanta. 
2: Separační netkaná geotextílie 400 g/m2 
3: 62,0*1,05*1,30</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</si>
  <si>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5: 62,0-2,50</t>
  </si>
  <si>
    <t>58261B</t>
  </si>
  <si>
    <t>KRYTY Z BETON DLAŽDIC SE ZÁMKEM BAREV RELIÉF TL 80MM DO LOŽE Z KAM</t>
  </si>
  <si>
    <t>1: Dle technické zprávy, výkresových příloh projektové dokumentace a dle TKP staveb státních drah. Dle výkazů materiálu projektu. Dle tabulky kubatur projektanta. 
2: Lože z kameniva frakce 0/8 40 mm 
3: Betonová dlažba reliéfní červená o rozměrech 200x100 mm 80 mm 
4: SKLADBA SJEZDU 
5: 2,50</t>
  </si>
  <si>
    <t>1: Dle technické zprávy, výkresových příloh projektové dokumentace. Dle výkazů materiálu projektu. Dle tabulky kubatur projektanta. 
2: Štěrkodrť frakce 0/63 ŠDB  270 mm 
3: nebude nakupována, ale použije se z mezideponie odpokapané ŠD v rámci mostu SO 201 a silnice SO 101 
4: SKLADBA SJEZDU 
5: 62,0*1,05</t>
  </si>
  <si>
    <t>1: Dle technické zprávy, výkresových příloh projektové dokumentace a dle TKP staveb státních drah. Dle výkazů materiálu projektu. Dle tabulky kubatur projektanta. 
2: Betonový chodníkový obrubník včetně betonového lože      BO 10/25 
3: 16,0</t>
  </si>
  <si>
    <t>1: Dle technické zprávy, výkresových příloh projektové dokumentace a dle TKP staveb státních drah. Dle výkazů materiálu projektu. Dle tabulky kubatur projektanta. 
2: Betonový silniční obrubník včetně betonového lože             BO 15/25 
3: 8,0</t>
  </si>
  <si>
    <t>1: Dle technické zprávy, výkresových příloh projektové dokumentace a dle TKP staveb státních drah. Dle výkazů materiálu projektu. Dle tabulky kubatur projektanta. 
2: bourání betonu ve výkopu komunikace 
3: 2% bourání prostého betonu 
4: 5,0*0,02</t>
  </si>
  <si>
    <t>1: Dle technické zprávy, výkresových příloh projektové dokumentace a dle TKP staveb státních drah. Dle výkazů materiálu projektu. Dle tabulky kubatur projektanta. 
2: bourání ŽB ve výkopu komunikace 
3: 1% bourání ŽB 
4: 5,0*0,01</t>
  </si>
  <si>
    <t>1: viz pol. 17120 
2: 5,0*1,90</t>
  </si>
  <si>
    <t>1: viz pol. 96615 - beton 
2: 0,10*2,20 
3: viz pol. 96616 - ŽB 
4: 0,050*2,40</t>
  </si>
  <si>
    <t>SO 111</t>
  </si>
  <si>
    <t>Chodník podél silnice III/03551</t>
  </si>
  <si>
    <t xml:space="preserve">  SO 111</t>
  </si>
  <si>
    <t>1: Dle technické zprávy, výkresových příloh projektové dokumentace a dle TKP staveb státních drah. Dle výkazů materiálu projektu. Dle tabulky kubatur projektanta. 
2: Výkopy z výměnné vrstvy v tloušťce 250 mm 
3: 28,0*0,250 
4: ----------------------------------------------- 
5: z toho 20% ruční výkop 
6: chodník 
7: 3,10</t>
  </si>
  <si>
    <t>1: Dle technické zprávy, výkresových příloh projektové dokumentace a dle TKP staveb státních drah. Dle výkazů materiálu projektu. Dle tabulky kubatur projektanta. 
2: Silniční trubkové zábradlí 
3: ruční výkop (štěrkodrť frakce 0/63) 
4: 0,40*0,80*1,0*4 
5: 0,40*0,40*1,0*131,0</t>
  </si>
  <si>
    <t>1: výkopy - viz pol. 12373 
2: 10,10 
3: výkopy - viz pol. 13373 
4: 22,240</t>
  </si>
  <si>
    <t>1: Dle technické zprávy, výkresových příloh projektové dokumentace a dle TKP staveb státních drah. Dle výkazů materiálu projektu. Dle tabulky kubatur projektanta. 
2: Dosyp (ze štěrkodrti fr. 0/32) 
3: chodník 
4: 48,0</t>
  </si>
  <si>
    <t>1: Dle technické zprávy, výkresových příloh projektové dokumentace a dle TKP staveb státních drah. Dle výkazů materiálu projektu. Dle tabulky kubatur projektanta. 
2: Úprava zemní pláně 
3: 769,0*1,30</t>
  </si>
  <si>
    <t>1: Dle technické zprávy, výkresových příloh projektové dokumentace a dle TKP staveb státních drah. Dle výkazů materiálu projektu. Dle tabulky kubatur projektanta. 
2: Ohumusení a osetí travním semenem v tl. 150 mm 
3: 50,0</t>
  </si>
  <si>
    <t>1: Dle technické zprávy, výkresových příloh projektové dokumentace a dle TKP staveb státních drah. Dle výkazů materiálu projektu. Dle tabulky kubatur projektanta. 
2: viz pol. 18222 
3: 50,0</t>
  </si>
  <si>
    <t>1: Dle technické zprávy, výkresových příloh projektové dokumentace a dle TKP staveb státních drah. Dle výkazů materiálu projektu. Dle tabulky kubatur projektanta. 
2: viz pol. 18222 
3: 10 l / m2 
4: 50,0*10/1000</t>
  </si>
  <si>
    <t>1: 4*2</t>
  </si>
  <si>
    <t>1: viz pol. 18222 
2: 50,0*0,150</t>
  </si>
  <si>
    <t>27231A</t>
  </si>
  <si>
    <t>ZÁKLADY Z PROSTÉHO BETONU DO C20/25</t>
  </si>
  <si>
    <t>1: Dle technické zprávy, výkresových příloh projektové dokumentace. Dle výkazů materiálu projektu. Dle tabulky kubatur projektanta. 
2: Silniční trubkové zábradlí 
3: Betonová patka C20/25-XF3 o rozměrech 0,4 x 0,8 x 0,9 
4: 0,40*0,80*0,90*4 
5: Betonová patka C20/25-XF3 o rozměrech 0,4 x 0,4 x 0,9 
6: 0,40*0,40*0,90*131</t>
  </si>
  <si>
    <t>1: Dle technické zprávy, výkresových příloh projektové dokumentace a dle TKP staveb státních drah. Dle výkazů materiálu projektu. Dle tabulky kubatur projektanta. 
2: Silniční trubkové zábradlí 
3: Štěrkopískový polštář frakce 8/16 o rozměrech 0,4 x 0,8 x 0,1 
4: 0,40*0,80*0,10*4 
5: Štěrkopískový polštář frakce 8/16 o rozměrech 0,4 x 0,4 x 0,1 
6: 0,40*0,40*0,10*131</t>
  </si>
  <si>
    <t>1: Dle technické zprávy, výkresových příloh projektové dokumentace a dle TKP staveb státních drah. Dle výkazů materiálu projektu. Dle tabulky kubatur projektanta. 
2: Separační netkaná geotextílie 400 g/m2 
3: 28,0*1,30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</si>
  <si>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CHODNÍKU 
5: 732,0</t>
  </si>
  <si>
    <t>1: Dle technické zprávy, výkresových příloh projektové dokumentace. Dle výkazů materiálu projektu. Dle tabulky kubatur projektanta. 
2: Lože z kameniva frakce 0/8 30 mm 
3: Betonová dlažba reliéfní červená o rozměrech 200x100 mm    60 mm 
4: SKLADBA CHODNÍKU 
5: 1,0+2,0+2,0</t>
  </si>
  <si>
    <t>R56330</t>
  </si>
  <si>
    <t>VOZOVKOVÉ VRSTVY ZE ŠTĚRKODRTI Z UŽITÉHO MATERIÁLU</t>
  </si>
  <si>
    <t>1: Dle technické zprávy, výkresových příloh projektové dokumentace a dle TKP staveb státních drah. Dle výkazů materiálu projektu. Dle tabulky kubatur projektanta. 
2: Výměnná vrstva ze štěrkodrti fr. 0/63 mm v tloušťce 250 mm 
3: nebude nakupována, ale použije se z mezideponie odpokapané ŠD v rámci mostu SO 201 a silnice SO 101 
4: SKLADBA CHODNÍKU 
5: 28,0*0,250</t>
  </si>
  <si>
    <t>1: Dle technické zprávy, výkresových příloh projektové dokumentace a dle TKP staveb státních drah. Dle výkazů materiálu projektu. Dle tabulky kubatur projektanta. 
2: Štěrkodrť frakce 0/63   ŠDB 250 mm 
3: nebude nakupována, ale použije se z mezideponie odpokapané ŠD v rámci mostu SO 201 a silnice SO 101 
4: SKLADBA CHODNÍKU 
5: 732,0*1,05</t>
  </si>
  <si>
    <t>9111A1</t>
  </si>
  <si>
    <t>ZÁBRADLÍ SILNIČNÍ S VODOR MADLY - DODÁVKA A MONTÁŽ</t>
  </si>
  <si>
    <t>1: Dle technické zprávy, výkresových příloh projektové dokumentace a dle TKP staveb státních drah. Dle výkazů materiálu projektu. Dle tabulky kubatur projektanta. 
2: Silniční trubkové zábradlí bez vodící linie výšky 1,10 m, včetně příslušného nátěru 
3: 327,0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</si>
  <si>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</si>
  <si>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 Dle technické zprávy, výkresových příloh projektové dokumentace a dle TKP staveb státních drah. Dle výkazů materiálu projektu. Dle tabulky kubatur projektanta. 
2: Betonový chodníkový obrubník včetně betonového lože       BO 10/25 
3: 561,0</t>
  </si>
  <si>
    <t>1: Dle technické zprávy, výkresových příloh projektové dokumentace a dle TKP staveb státních drah. Dle výkazů materiálu projektu. Dle tabulky kubatur projektanta. 
2: Betonový silniční obrubník včetně betonového lože             BO 15/25 
3: 260,0 
4: Betonový silniční obrubník včetně betonového lože              BO 15/15 
5: 13,0</t>
  </si>
  <si>
    <t>919124</t>
  </si>
  <si>
    <t>ŘEZÁNÍ BETONOVÉHO KRYTU VOZOVEK TL DO 200MM</t>
  </si>
  <si>
    <t>1: Dle technické zprávy, výkresových příloh projektové dokumentace a dle TKP staveb státních drah. Dle výkazů materiálu projektu. Dle tabulky kubatur projektanta. 
2: Zařezání betonu do hloubky 200 mm v délce 1,50 m 
3: 1,50</t>
  </si>
  <si>
    <t>1: Dle technické zprávy, výkresových příloh projektové dokumentace a dle TKP staveb státních drah. Dle výkazů materiálu projektu. Dle tabulky kubatur projektanta. 
2: bourání betonu ve výkopu komunikace 
3: 2% bourání prostého betonu 
4: 3,10*0,02</t>
  </si>
  <si>
    <t>1: Dle technické zprávy, výkresových příloh projektové dokumentace a dle TKP staveb státních drah. Dle výkazů materiálu projektu. Dle tabulky kubatur projektanta. 
2: bourání ŽB ve výkopu komunikace 
3: 1% bourání ŽB 
4: 3,10*0,01</t>
  </si>
  <si>
    <t>R02941</t>
  </si>
  <si>
    <t>VYHOTOVENÍ A PROJEDNÁNÍ DÍLENSKÉ DOKUMENTACE NA TRUBKOVÉ ZÁBRADLÍ</t>
  </si>
  <si>
    <t>1: Dle technické zprávy, výkresových příloh projektové dokumentace a dle TKP staveb státních drah. Dle výkazů materiálu projektu. Dle tabulky kubatur projektanta. 
2: 1,0</t>
  </si>
  <si>
    <t>1: viz pol. 17120 
2: 32,340*1,90</t>
  </si>
  <si>
    <t>1: viz pol. 96615 - beton 
2: 0,062*2,20 
3: viz pol. 96616 - ŽB 
4: 0,031*2,40</t>
  </si>
  <si>
    <t>D.2.2.6</t>
  </si>
  <si>
    <t>Drobná architektura a oplocení</t>
  </si>
  <si>
    <t>SO 710</t>
  </si>
  <si>
    <t>Úprava oplocení na parc. č. 1658 k.ú. Holice u Olomouce</t>
  </si>
  <si>
    <t xml:space="preserve">  SO 710</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</si>
  <si>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</si>
  <si>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</si>
  <si>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</si>
  <si>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(12.50+12.00+5.00)*(2.60+1.90)/2*0.85 =56,419 [A] 
56.419*0.1 =5,642 [B] 
'odpočet bouraných konstrukcí'  
-6.57=-6,570 [C] 
Celkem: A+B+C=55,491 [D]</t>
  </si>
  <si>
    <t>139911122</t>
  </si>
  <si>
    <t>Bourání kcí v hloubených vykopávkách ze zdiva z betonu prokládaného kamenem ručně</t>
  </si>
  <si>
    <t>Bourání konstrukcí v hloubených vykopávkách ručně s přemístěním suti na hromady na vzdálenost do 20 m nebo s naložením na dopravní prostředek z betonu prostého prokládaného kamenem</t>
  </si>
  <si>
    <t>17.00*0.40*0.90 =6,120 [A] 
0.50*0.50*0.90*2=0,450 [B] 
Celkem: A+B=6,570 [C]</t>
  </si>
  <si>
    <t>vytěžená zemina  55.491+6.57 =62,061 [A] 
'odpočet objemu nových základů'  
-(12.50+12.00+5.00)*0.70*0.60 =-12,390 [B] 
-0.60*0.20*0.60*2 =-0,144 [C] 
-1.20*0.20*0.60 =-0,144 [D] 
-(12.50+12.00+5.00)*0.20*0.15=-0,885 [E] 
Celkem: A+B+C+D+E=48,498 [F]</t>
  </si>
  <si>
    <t>Zakládání</t>
  </si>
  <si>
    <t>274321511</t>
  </si>
  <si>
    <t>Základové pasy ze ŽB bez zvýšených nároků na prostředí tř. C 25/30</t>
  </si>
  <si>
    <t>Základy z betonu železového (bez výztuže) pasy z betonu bez zvláštních nároků na prostředí tř. C 25/30</t>
  </si>
  <si>
    <t>(12.60+12.00+5.00)*0.70*0.60 =12,432 [A] 
0.60*0.20*0.60*2 =0,144 [B] 
1.20*0.20*0.60 =0,144 [C] 
(12.60+12.00+5.00)*0.20*0.25 =1,480 [D] 
14.20*0.1=1,420 [E] 
Celkem: A+B+C+D+E=15,620 [F]</t>
  </si>
  <si>
    <t>274351121</t>
  </si>
  <si>
    <t>Zřízení bednění základových pasů rovného</t>
  </si>
  <si>
    <t>Bednění základů pasů rovné zřízení</t>
  </si>
  <si>
    <t>(12.60+0.70)*2*0.60 =15,960 [A] 
(12.00+0.70)*2*0.60 =15,240 [B] 
(5.00+0.70)*2*0.60 =6,840 [C] 
(12.60+12.00+5.00)*2*0.25 =14,800 [D] 
0.20*0.25*8 =0,400 [E] 
53.24*0.1=5,324 [F] 
Celkem: A+B+C+D+E+F=58,564 [G]</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</si>
  <si>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</si>
  <si>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</si>
  <si>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</si>
  <si>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</si>
  <si>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</si>
  <si>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</si>
  <si>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ZP1'  
8.05*21.80/1000 =0,175 [A] 
'ZP2'  
18.60*19.90/1000 =0,370 [B] 
'ZP3'  
2*20.90/1000 =0,042 [C] 
'ZP4'  
1*27.60/1000 =0,028 [D] 
'stěna - svislá a vodorovná výztuž'  
(53.90+28.26)/1000=0,082 [E] 
Celkem: A+B+C+D+E=0,697 [F]</t>
  </si>
  <si>
    <t>Svislé a kompletní konstrukce</t>
  </si>
  <si>
    <t>348272153</t>
  </si>
  <si>
    <t>Plotová zeď tl 195 mm z betonových tvarovek jednostranně štípaných přírodních na MC vč spárování</t>
  </si>
  <si>
    <t>Ploty z tvárnic betonových plotová zeď na maltu cementovou včetně spárování současně při zdění z tvarovek jednostranně štípaných, dutých přírodních, tloušťka zdiva 195 mm</t>
  </si>
  <si>
    <t>úprava oplocení na parc.č. 1658'  
(12.40+11.80+4.85)*1.80 =52,290 [A] 
-(2.40*1.20*8) =-23,040 [B] 
HUP  (0.20*2+0.60)*1.80=1,800 [C] 
Celkem: A+B+C=31,050 [D]</t>
  </si>
  <si>
    <t>348272513</t>
  </si>
  <si>
    <t>Plotová stříška pro zeď tl 195 mm z tvarovek hladkých nebo štípaných přírodních</t>
  </si>
  <si>
    <t>Ploty z tvárnic betonových plotová stříška lepená mrazuvzdorným lepidlem z tvarovek hladkých nebo štípaných, sedlového tvaru přírodních, tloušťka zdiva 195 mm</t>
  </si>
  <si>
    <t>12.40+11.80+4.85=29,050 [A] 
-0.40*6=-2,400 [B] 
Celkem: A+B=26,650 [C]</t>
  </si>
  <si>
    <t>348273251</t>
  </si>
  <si>
    <t>Plotový sloupek 400x200 mm z tvarovek štípaných 2stranně přírodních vč spárování a výplně betonem</t>
  </si>
  <si>
    <t>Ploty z tvárnic betonových plotový sloupek na maltu cementovou včetně spárování současně při zdění, výplně z betonu C 16/20 a výztuže se štípaným povrchem, rozměru 400 x 200 mm z tvarovek štípaných oboustranně (195 x 190 x 390 mm) přírodních</t>
  </si>
  <si>
    <t>1.20*6=7,200 [A]</t>
  </si>
  <si>
    <t>348273531</t>
  </si>
  <si>
    <t>Sloupová hlavice 400x200 mm z tvarovek hladkých nebo štípaných přírodních</t>
  </si>
  <si>
    <t>Ploty z tvárnic betonových sloupová hlavice lepená mrazuvzdorným lepidlem, včetně spárování z tvarovek hladkých nebo štípaných, sedlového tvaru, rozměru sloupku 400 x 200 mm přírodních</t>
  </si>
  <si>
    <t>sloupky 400x200mm 6=6,000 [A]</t>
  </si>
  <si>
    <t>631311123</t>
  </si>
  <si>
    <t>Mazanina tl přes 80 do 120 mm z betonu prostého bez zvýšených nároků na prostředí tř. C 12/15</t>
  </si>
  <si>
    <t>Mazanina z betonu prostého bez zvýšených nároků na prostředí tl. přes 80 do 120 mm tř. C 12/15</t>
  </si>
  <si>
    <t>podkladní betonová mazanina tl. 100mm'  
(12.70+12.20+5.20)*0.90*0.10 =2,709 [A] 
0.80*0.30*0.10*2 =0,048 [B] 
0.80*0.30*0.10 =0,024 [C] 
2.781*0.1=0,278 [D] 
Celkem: A+B+C+D=3,059 [E]</t>
  </si>
  <si>
    <t>Izolace proti vodě, vlhkosti a plynům</t>
  </si>
  <si>
    <t>11163150</t>
  </si>
  <si>
    <t>lak penetrační asfaltový</t>
  </si>
  <si>
    <t>5.89*0.00033 Přepočtené koeficientem množství=0,002 [A]</t>
  </si>
  <si>
    <t>11163152</t>
  </si>
  <si>
    <t>lak hydroizolační asfaltový</t>
  </si>
  <si>
    <t>2.56410256410256*0.00039 Přepočtené koeficientem množství=0,001 [A]</t>
  </si>
  <si>
    <t>62832134</t>
  </si>
  <si>
    <t>pás asfaltový natavitelný oxidovaný tl 4,0mm typu V60 S40 s vložkou ze skleněné rohože, s jemnozrnným minerálním posypem</t>
  </si>
  <si>
    <t>5.89*1.1655 Přepočtené koeficientem množství=6,865 [A]</t>
  </si>
  <si>
    <t>711111001</t>
  </si>
  <si>
    <t>Provedení izolace proti zemní vlhkosti vodorovné za studena nátěrem penetračním</t>
  </si>
  <si>
    <t>Provedení izolace proti zemní vlhkosti natěradly a tmely za studena na ploše vodorovné V nátěrem penetračním</t>
  </si>
  <si>
    <t>(12.60+12.00+4.85)*0.20=5,890 [A]</t>
  </si>
  <si>
    <t>711111002</t>
  </si>
  <si>
    <t>Provedení izolace proti zemní vlhkosti vodorovné za studena lakem asfaltovým</t>
  </si>
  <si>
    <t>Provedení izolace proti zemní vlhkosti natěradly a tmely za studena na ploše vodorovné V nátěrem lakem asfaltovým</t>
  </si>
  <si>
    <t>kolem přebetonování kotvení sloupků brány 0.50*2=1,000 [A]</t>
  </si>
  <si>
    <t>711141559</t>
  </si>
  <si>
    <t>Provedení izolace proti zemní vlhkosti pásy přitavením vodorovné NAIP</t>
  </si>
  <si>
    <t>Provedení izolace proti zemní vlhkosti pásy přitavením NAIP na ploše vodorovné V</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</si>
  <si>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</si>
  <si>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</si>
  <si>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</si>
  <si>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742</t>
  </si>
  <si>
    <t>Elektroinstalace - slaboproud</t>
  </si>
  <si>
    <t>R74210001</t>
  </si>
  <si>
    <t>Úprava a zabudování domovního zvonku</t>
  </si>
  <si>
    <t>767</t>
  </si>
  <si>
    <t>Konstrukce zámečnické</t>
  </si>
  <si>
    <t>767821113</t>
  </si>
  <si>
    <t>Montaž poštovní schránky zazděné</t>
  </si>
  <si>
    <t>Montáž poštovních schránek samostatných zazděných</t>
  </si>
  <si>
    <t>998767101</t>
  </si>
  <si>
    <t>Přesun hmot tonážní pro zámečnické konstrukce v objektech v do 6 m</t>
  </si>
  <si>
    <t>Přesun hmot pro zámečnické konstrukce stanovený z hmotnosti přesunovaného materiálu vodorovná dopravní vzdálenost do 50 m v objektech výšky do 6 m</t>
  </si>
  <si>
    <t>R5534811</t>
  </si>
  <si>
    <t>schránka listovní k zazdění do sloupku nerez, rozm. 370x330x100mm</t>
  </si>
  <si>
    <t>R76799001</t>
  </si>
  <si>
    <t>Vjezdová brána oplocení pozemku č. 1658, rozm. 5500x1750mm, D+M komplet</t>
  </si>
  <si>
    <t>nosný obvodový rám brány jakl 80/60/5mm'  
'vodorovná výplň 50/20/3mm'  
'včetně závěsů, stavěcího středového trnu a zámku, dle požadavku vlastníka objektu'  
'včetně povrchové úpravy žárovým pozinkováním + nátěr'  
1=1,000 [A]</t>
  </si>
  <si>
    <t>R76799002</t>
  </si>
  <si>
    <t>Vstupní branka oplocení pozemku č. 1658, rozm. 1200x1750mm, D+M komplet</t>
  </si>
  <si>
    <t>nosný obvodový rám branky jakl 50/4mm'  
'vodorovná výplň P 10/40mm'  
'včetně závěsů a zámku, dle požadavku vlastníka objektu'  
'včetně povrchové úpravy žárovým pozinkováním + nátěr'  
1=1,000 [A]</t>
  </si>
  <si>
    <t>R76799003</t>
  </si>
  <si>
    <t>nosný obvodový rám jakl 50/4mm'  
'vodorovná výplň P 10/40mm'  
'kotevní pásovina P10/60mm'  
'včetně povrchové úpravy žárovým pozinkováním + nátěr'  
8=8,000 [A]</t>
  </si>
  <si>
    <t>R76799004</t>
  </si>
  <si>
    <t>Dvířka HUP 600x600mm, D+M komplet</t>
  </si>
  <si>
    <t>rám L40/40/3mm'  
'výplň Pl1'  
1=1,000 [A]</t>
  </si>
  <si>
    <t>962032314</t>
  </si>
  <si>
    <t>Bourání pilířů cihelných z dutých nebo plných cihel pálených i nepálených na jakoukoli maltu</t>
  </si>
  <si>
    <t>Bourání zdiva nadzákladového z cihel nebo tvárnic pilířů cihelných průřezu do 0,36 m2</t>
  </si>
  <si>
    <t>0.30*0.30*2.50=0,225 [A]</t>
  </si>
  <si>
    <t>962042320</t>
  </si>
  <si>
    <t>Bourání zdiva nadzákladového z betonu prostého do 1 m3</t>
  </si>
  <si>
    <t>Bourání zdiva z betonu prostého nadzákladového objemu do 1 m3</t>
  </si>
  <si>
    <t>17.00*0.10*0.50=0,850 [A]</t>
  </si>
  <si>
    <t>966003814</t>
  </si>
  <si>
    <t>Rozebrání oplocení s příčníky a betonovými sloupky z prken a latí</t>
  </si>
  <si>
    <t>Rozebrání dřevěného oplocení se sloupky osové vzdálenosti do 4,00 m, výšky do 2,50 m, osazených do hloubky 1,00 m s příčníky a betonovými sloupky z prken a latí</t>
  </si>
  <si>
    <t>966052121</t>
  </si>
  <si>
    <t>Bourání sloupků a vzpěr ŽB plotových s betonovou patkou</t>
  </si>
  <si>
    <t>Bourání plotových sloupků a vzpěr železobetonových výšky do 2,5 m s betonovou patkou</t>
  </si>
  <si>
    <t>966071711</t>
  </si>
  <si>
    <t>Bourání sloupků a vzpěr plotových ocelových do 2,5 m zabetonovaných</t>
  </si>
  <si>
    <t>Bourání plotových sloupků a vzpěr ocelových trubkových nebo profilovaných výšky do 2,50 m zabetonovaných</t>
  </si>
  <si>
    <t>966072811</t>
  </si>
  <si>
    <t>Rozebrání rámového oplocení na ocelové sloupky v přes 1 do 2 m</t>
  </si>
  <si>
    <t>Rozebrání oplocení z dílců rámových na ocelové sloupky, výšky přes 1 do 2 m</t>
  </si>
  <si>
    <t>966073810</t>
  </si>
  <si>
    <t>Rozebrání vrat a vrátek k oplocení pl do 2 m2</t>
  </si>
  <si>
    <t>Rozebrání vrat a vrátek k oplocení plochy jednotlivě do 2 m2</t>
  </si>
  <si>
    <t>966073812</t>
  </si>
  <si>
    <t>Rozebrání vrat a vrátek k oplocení pl přes 8 do 10 m2</t>
  </si>
  <si>
    <t>Rozebrání vrat a vrátek k oplocení plochy jednotlivě přes 6 do 10 m2</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</si>
  <si>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</si>
  <si>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</si>
  <si>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</si>
  <si>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výkopy - viz pol. 132251252 
55,491*1,90=105,433 [A] 
odpočet zásyp zeminou - viz pol. 174151101 
-48,498*1,90=-92,146 [B] 
Celkem: A+B=13,287 [C]</t>
  </si>
  <si>
    <t>R015120</t>
  </si>
  <si>
    <t>903</t>
  </si>
  <si>
    <t>NEOCEŇOVAT - POPLATKY ZA LIKVIDACI ODPADŮ NEKONTAMINOVANÝCH - 17 01 02  STAVEBNÍ A DEMOLIČNÍ SUŤ (CIHLY) VČ. DOPRAVY NA SKLÁDKU A MANIPULACE</t>
  </si>
  <si>
    <t>NEOCEŇOVAT - POPLATKY ZA LIKVIDACI ODPADŮ NEKONTAMINOVANÝCH - 17 01 01  BETON Z DEMOLIC OBJEKTŮ, ZÁKLADŮ TV apod. VČ. DOPRAVY NA SKLÁDKU A MANIPULACE (prostý beton a armovan</t>
  </si>
  <si>
    <t>17,164=17,164 [A] 
6,570*2,20=14,454 [B] 
Celkem: A+B=31,618 [C]</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</si>
  <si>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</si>
  <si>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D.2.3.1</t>
  </si>
  <si>
    <t>Trakční vedení</t>
  </si>
  <si>
    <t>SO 671</t>
  </si>
  <si>
    <t>Dočasná úprava trakčního vedení</t>
  </si>
  <si>
    <t xml:space="preserve">  SO 671</t>
  </si>
  <si>
    <t>702</t>
  </si>
  <si>
    <t>Zemní práce pro kabelové vedení</t>
  </si>
  <si>
    <t>viz soupis kabelů</t>
  </si>
  <si>
    <t>702313</t>
  </si>
  <si>
    <t>ZAKRYTÍ KABELŮ VÝSTRAŽNOU FÓLIÍ ŠÍŘKY PŘES 40 CM</t>
  </si>
  <si>
    <t>Kabelové vedení</t>
  </si>
  <si>
    <t>742554</t>
  </si>
  <si>
    <t>KABEL VN - JEDNOŽÍLOVÝ, 10-AXEKVC(V)E(Y) PŘES 300 MM2</t>
  </si>
  <si>
    <t>1. Položka obsahuje:  
 – manipulace a uložení kabelu (do země, chráničky, kanálu, na rošty, na TV a pod.)  
2. Položka neobsahuje:  
 – příchytky, spojky, koncovky, chráničky apod.  
3. Způsob měření:  
Měří se metr délkový.</t>
  </si>
  <si>
    <t>742C24</t>
  </si>
  <si>
    <t>KABELOVÁ KONCOVKA VN VENKOVNÍ JEDNOŽÍLOVÁ PRO KABELY PŘES 6 KV PŘES 300 MM2</t>
  </si>
  <si>
    <t>1. Položka obsahuje:  
 – všechny práce spojené s úpravou kabelů pro montáž včetně veškerého příslušentsví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</si>
  <si>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</si>
  <si>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</si>
  <si>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</si>
  <si>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</si>
  <si>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</si>
  <si>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74A</t>
  </si>
  <si>
    <t>Základy TV</t>
  </si>
  <si>
    <t>11512</t>
  </si>
  <si>
    <t>ČERPÁNÍ VODY DO 1000 L/MIN</t>
  </si>
  <si>
    <t>viz. výkaz základů, stožárů a bran</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</si>
  <si>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</si>
  <si>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</si>
  <si>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</si>
  <si>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</si>
  <si>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</si>
  <si>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</si>
  <si>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</si>
  <si>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</si>
  <si>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</si>
  <si>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</si>
  <si>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</si>
  <si>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</si>
  <si>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</si>
  <si>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</si>
  <si>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</si>
  <si>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</si>
  <si>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</si>
  <si>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KONZOLOVÁ (K) NA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</si>
  <si>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</si>
  <si>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</si>
  <si>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74B</t>
  </si>
  <si>
    <t>Stožáry TV</t>
  </si>
  <si>
    <t>74B602</t>
  </si>
  <si>
    <t>STOŽÁR TV OCELOVÝ PŘÍHRADOVÝ TYPU BP DÉLKY 10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</si>
  <si>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</si>
  <si>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</si>
  <si>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</si>
  <si>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</si>
  <si>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</si>
  <si>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</si>
  <si>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74B723</t>
  </si>
  <si>
    <t>PŘIPEVNĚNÍ BŘEVNA BRÁNY NEBO VÝLOŽNÍKU S UKONČENÍM TYPU C NA BP</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</si>
  <si>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</si>
  <si>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74B724</t>
  </si>
  <si>
    <t>PŘIPEVNĚNÍ BŘEVNA BRÁNY NEBO VÝLOŽNÍKU KLUZNÉ S UKONČENÍM TYPU D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</si>
  <si>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</si>
  <si>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</si>
  <si>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</si>
  <si>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</si>
  <si>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</si>
  <si>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</si>
  <si>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</si>
  <si>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viz. výkaz základů, stožárů a bran, geodetické vytyčení nivelety koleje pro předmontáž bran a konzol</t>
  </si>
  <si>
    <t>74C</t>
  </si>
  <si>
    <t>Vodiče TV</t>
  </si>
  <si>
    <t>74C112</t>
  </si>
  <si>
    <t>ZÁVĚS TV NA KONZOLE S PŘÍDAVNÝM LANEM</t>
  </si>
  <si>
    <t>viz. soupis sestavení</t>
  </si>
  <si>
    <t>1. Položka obsahuje:  
 – materiál a montáž vč. mechanizmů  
 – protikorozní ošetření podle TKP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</si>
  <si>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</si>
  <si>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</si>
  <si>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</si>
  <si>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</si>
  <si>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</si>
  <si>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</si>
  <si>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74C213</t>
  </si>
  <si>
    <t>ZÁVĚS LANA NEBO TROLEJE NA BRÁNĚ POHYBLIVÝ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</si>
  <si>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</si>
  <si>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</si>
  <si>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</si>
  <si>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74C313</t>
  </si>
  <si>
    <t>VĚŠÁK TROLEJE POHYBLIVÝ S PROUDOVÝM PROPOJENÍM</t>
  </si>
  <si>
    <t>74C315</t>
  </si>
  <si>
    <t>PROUDOVÉ PROPOJENÍ PODÉLNÝCH POLÍ</t>
  </si>
  <si>
    <t>74C322</t>
  </si>
  <si>
    <t>SPOJKA LAN A TROLEJÍ IZOLOVANÁ</t>
  </si>
  <si>
    <t>74C332</t>
  </si>
  <si>
    <t>DĚLIČ V TROLEJI REGULOVATELNÝ NEBO NEUTRÁLNÍ VČETNĚ TABULKY</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</si>
  <si>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</si>
  <si>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</si>
  <si>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</si>
  <si>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</si>
  <si>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</si>
  <si>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</si>
  <si>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</si>
  <si>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</si>
  <si>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</si>
  <si>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</si>
  <si>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74C611</t>
  </si>
  <si>
    <t>PŘIPEVNĚNÍ JEDNOSTRANNÉ LIŠTY PRO KOTVENÍ ZV, NV, OV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</si>
  <si>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</si>
  <si>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74C612</t>
  </si>
  <si>
    <t>PŘIPEVNĚNÍ OBOUSTRANNÉ LIŠTY PRO KOTVENÍ ZV, NV, OV</t>
  </si>
  <si>
    <t>74C633</t>
  </si>
  <si>
    <t>PŘIPEVNĚNÍ KONZOLY ZV, NV, OV PRO SVISLÝ ZÁVĚS PŘEPONKY NA STOŽÁR</t>
  </si>
  <si>
    <t>74C642</t>
  </si>
  <si>
    <t>SVISLÝ ZÁVĚS 3-4 LAN ZV, NV, OV</t>
  </si>
  <si>
    <t>74C652</t>
  </si>
  <si>
    <t>PROUDOVÉ SPOJENÍ DVOU LAN ZV, NV, OV</t>
  </si>
  <si>
    <t>74C653</t>
  </si>
  <si>
    <t>DISTANČNÍ ROZPĚRKA PRO 2-6 LAN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</si>
  <si>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</si>
  <si>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</si>
  <si>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</si>
  <si>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74C722</t>
  </si>
  <si>
    <t>KOTVENÍ DVOU SVODŮ Z ODPOJOVAČE S PŘIPOJENÍM NA TV</t>
  </si>
  <si>
    <t>74C746</t>
  </si>
  <si>
    <t>KOTVENÍ 2-4 LAN NAPÁJECÍCH PŘEVĚSŮ - 120 MM2 CU S IZOLACÍ (ZDVOJENÝ ZÁVĚS)</t>
  </si>
  <si>
    <t>74C752</t>
  </si>
  <si>
    <t>PODPĚRNÝ IZOLÁTOR PRO NV NA LIŠTĚ, BRÁNĚ, STOŽÁRU</t>
  </si>
  <si>
    <t>74C764</t>
  </si>
  <si>
    <t>UKONČENÍ 4 NAPÁJECÍCH KABELŮ NA STOŽÁRU, VČETNĚ OMEZOVAČE PŘEPĚTÍ</t>
  </si>
  <si>
    <t>74C768</t>
  </si>
  <si>
    <t>PŘIPEVNĚNÍ 1-4 KABELŮ NA STOŽÁR BP</t>
  </si>
  <si>
    <t>74C775</t>
  </si>
  <si>
    <t>PŘIPEVNĚNÍ 4 KRYTŮ NA STOŽÁR BP</t>
  </si>
  <si>
    <t>74C793</t>
  </si>
  <si>
    <t>RUČNÍ TAŽENÍ LANA NAPÁJECÍCH PŘEVĚSŮ 120 MM2 CU</t>
  </si>
  <si>
    <t>74C810</t>
  </si>
  <si>
    <t>UPEVNĚNÍ KONZOLY - STŘEDOVÉ, STRANOVÉ</t>
  </si>
  <si>
    <t>74C917</t>
  </si>
  <si>
    <t>PŘIPOJENÍ STOŽÁRU NEBO IZOLOVANÉHO SVODU NA ZEMNIČ VČETNĚ ZŘÍZENÍ UZEMNĚNÍ</t>
  </si>
  <si>
    <t>74C923</t>
  </si>
  <si>
    <t>NEPŘÍMÉ UKOLEJNĚNÍ KONSTRUKCE VŠECH TYPŮ (VČETNĚ VÝZTUŽNÝCH DVOJIC) - 1 VODIČ</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</si>
  <si>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</si>
  <si>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</si>
  <si>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</si>
  <si>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</si>
  <si>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</si>
  <si>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</si>
  <si>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</si>
  <si>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</si>
  <si>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</si>
  <si>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</si>
  <si>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</si>
  <si>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</si>
  <si>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</si>
  <si>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</si>
  <si>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</si>
  <si>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</si>
  <si>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</si>
  <si>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</si>
  <si>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</si>
  <si>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</si>
  <si>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</si>
  <si>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viz. výkaz základů, stožárů a bran, zaměření skutečného provedení základů a stožárů trakčního vedení</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</si>
  <si>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</si>
  <si>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</si>
  <si>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</si>
  <si>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74E</t>
  </si>
  <si>
    <t>Závěšení optického kabelu nebo kabelu 22kV na TV</t>
  </si>
  <si>
    <t>74E111</t>
  </si>
  <si>
    <t>NOSNÁ A PŘÍCHYTNÁ ARMATURA VŠECH TYPŮ NA STOŽÁR TV PRO KONZOLU PROSTOU</t>
  </si>
  <si>
    <t>74E121</t>
  </si>
  <si>
    <t>KONZOLA PRO ZOK PROSTÁ NA STOŽÁR TV NEBO NA NÁSTAVEC</t>
  </si>
  <si>
    <t>74E212</t>
  </si>
  <si>
    <t>STRANOVÉ KOTVENÍ ZOK NA PŘÍHRADOVÝ STOŽÁR TV</t>
  </si>
  <si>
    <t>74E311</t>
  </si>
  <si>
    <t>SVOD ZOK DO ZEMĚ NA STOŽÁRU TV VČETNĚ KRYTU</t>
  </si>
  <si>
    <t>74E321</t>
  </si>
  <si>
    <t>REZERVA A SVOD ZOK DO ZEMĚ NA STOŽÁRU TV VČETNĚ KRYTU</t>
  </si>
  <si>
    <t>74E511</t>
  </si>
  <si>
    <t>KOTEVNÍ SPIRÁLOVÁ ARMATURA ZOK PRO LEHKÝ KABEL DO 70 M</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</si>
  <si>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</si>
  <si>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</si>
  <si>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</si>
  <si>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74E846</t>
  </si>
  <si>
    <t>ZAVĚŠENÍ ZÁVĚSNÉHO KABELU VN NEBO ZOK DO NOSNÝCH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</si>
  <si>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</si>
  <si>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</si>
  <si>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</si>
  <si>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</si>
  <si>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</si>
  <si>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</si>
  <si>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</si>
  <si>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</si>
  <si>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1. Položka obsahuje: – kolejové mechanizmy demontáže TV – dopravu kolejových mechanismů z mateřského depa do prostoru stavby a zpět2. Položka neobsahuje: X3. Způsob měření:Udává se čas v hodinách bez pohotovostních stavů vozidla.</t>
  </si>
  <si>
    <t>74F</t>
  </si>
  <si>
    <t>Nátěry TV</t>
  </si>
  <si>
    <t>74F232</t>
  </si>
  <si>
    <t>BEZPEČNOSTNÍ PRUH NA PODPĚŘE TV BÍLOČERVENÝ</t>
  </si>
  <si>
    <t>1. Položka obsahuje:  
 – nátěr, očištění, odrezivění a materiál (barva, ředidlo, odrezovač), nátěr proveden dle TKP  
2. Položka neobsahuje:  
 X  
3. Způsob měření:  
Udává se počet kusů kompletní konstrukce nebo práce.</t>
  </si>
  <si>
    <t>74G</t>
  </si>
  <si>
    <t>Demontáže TV</t>
  </si>
  <si>
    <t>74EF11</t>
  </si>
  <si>
    <t>HNACÍ KOLEJOVÁ VOZIDLA DEMONTÁŽNÍCH SOUPRAV PRO PRÁCE NA TV</t>
  </si>
  <si>
    <t>viz. polohový plán</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</si>
  <si>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</si>
  <si>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</si>
  <si>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</si>
  <si>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</si>
  <si>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</si>
  <si>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</si>
  <si>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</si>
  <si>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</si>
  <si>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</si>
  <si>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</si>
  <si>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</si>
  <si>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</si>
  <si>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74F455</t>
  </si>
  <si>
    <t>DEMONTÁŽ VĚŠÁKŮ TROLEJE</t>
  </si>
  <si>
    <t>74F459</t>
  </si>
  <si>
    <t>DEMONTÁŽ UKOLEJNĚNÍ KONSTRUKCÍ A PODPĚR VČETNĚ UCHYCENÍ A VODIČE</t>
  </si>
  <si>
    <t>74F468</t>
  </si>
  <si>
    <t>DEMONTÁŽ LAN ZV, NV, OV VČETNĚ PROPOJEK A SPOJEK STŘIHÁNÍM</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</si>
  <si>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</si>
  <si>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74I</t>
  </si>
  <si>
    <t>Zkoušky a revize</t>
  </si>
  <si>
    <t>747611</t>
  </si>
  <si>
    <t>MĚŘENÍ EMC A EMI DLE ČSN EN 50 121 V ROZSAHU PS/SO</t>
  </si>
  <si>
    <t>viz. technická zpráva</t>
  </si>
  <si>
    <t>74F312</t>
  </si>
  <si>
    <t>MĚŘENÍ PARAMETRŮ TV STATICKÉ</t>
  </si>
  <si>
    <t>KM</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</si>
  <si>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</si>
  <si>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</si>
  <si>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</si>
  <si>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</si>
  <si>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</si>
  <si>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</si>
  <si>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</si>
  <si>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</si>
  <si>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</si>
  <si>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1. Položka obsahuje:  
 – měření elektrických parametrů TV pro zpracování revize  
 – dopravu kolejových mechanismů z mateřského depa do prostoru stavby a zpět  
2. Položka neobsahuje:  
 X  
3. Způsob měření:  
Měří se 1 kus základu TP</t>
  </si>
  <si>
    <t>74F321</t>
  </si>
  <si>
    <t>PROTOKOL ZPŮSOBILOSTI</t>
  </si>
  <si>
    <t>1. Položka obsahuje:  
 – vyhotovení dokladu právnickou osobou o trolejových vedeních a trakčních zařízeních  
2. Položka neobsahuje:  
 X  
3. Způsob měření:  
Udává se v ks. 1ks pro 1x SO, PS.</t>
  </si>
  <si>
    <t>74F322</t>
  </si>
  <si>
    <t>REVIZNÍ ZPRÁVA</t>
  </si>
  <si>
    <t>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</si>
  <si>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</si>
  <si>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</si>
  <si>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</si>
  <si>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</si>
  <si>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</si>
  <si>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</si>
  <si>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</si>
  <si>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</si>
  <si>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</si>
  <si>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NEOCEŇOVAT - POPLATKY ZA LIKVIDACI ODPADŮ NEKONTAMINOVANÝCH - 17 05 04 VYTĚŽENÉ ZEMINY A HORNINY - I. TŘÍDA TĚŽITELNOSTI (ZEMINA) VČ. DOPRAVY NA SKLÁDKU A VEŠKERÉ MANIPULACE -</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</si>
  <si>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</si>
  <si>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185/2001 Sb., o nakládání s odpady, v platném znění.</t>
  </si>
  <si>
    <t>přepočet kubatury na tuny -t=2,1*m3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</si>
  <si>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2. Způsob měření:Tunou se rozumí hmotnost odpadu vytříděného v souladu se zákonem č. 185/2001 Sb., o nakládání s odpady, v platném znění.</t>
  </si>
  <si>
    <t>R015270</t>
  </si>
  <si>
    <t>913</t>
  </si>
  <si>
    <t>NEOCEŇOVAT - POPLATKY ZA LIKVIDACI ODPADŮ NEKONTAMINOVANÝCH - 17 01 03 IZOLÁTORY PORCELÁNOVÉ VČ. DOPRAVY NA SKLÁDKU A VEŠKERÉ MANIPULACE</t>
  </si>
  <si>
    <t>přepočet kubatury na tuny - izolátor 11kg</t>
  </si>
  <si>
    <t>SO 672</t>
  </si>
  <si>
    <t>Definitivní úprava trakčního vedení</t>
  </si>
  <si>
    <t xml:space="preserve">  SO 672</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</si>
  <si>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</si>
  <si>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</si>
  <si>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</si>
  <si>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74C321</t>
  </si>
  <si>
    <t>SPOJKA LAN A TROLEJÍ NEIZOLOVANÁ</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</si>
  <si>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</si>
  <si>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</si>
  <si>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</si>
  <si>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74C573</t>
  </si>
  <si>
    <t>TAŽENÍ NOSNÉHO LANA 120 MM2 CU</t>
  </si>
  <si>
    <t>74C584</t>
  </si>
  <si>
    <t>TAŽENÍ TROLEJE 150 MM2 CU</t>
  </si>
  <si>
    <t>74C632</t>
  </si>
  <si>
    <t>PŘIPEVNĚNÍ KONZOLY ZV, NV, OV PRO "V" ZÁVĚS NA STOŽÁR</t>
  </si>
  <si>
    <t>74C643</t>
  </si>
  <si>
    <t>V ZÁVĚS  1-2 LAN ZV, NV, OV</t>
  </si>
  <si>
    <t>74C654</t>
  </si>
  <si>
    <t>LISOVANÁ SPOJKA DVOU LAN ZV, NV, OV</t>
  </si>
  <si>
    <t>74C655</t>
  </si>
  <si>
    <t>PŘIPOJENÍ ZV, NV, OV  1-2 LANA NA TV</t>
  </si>
  <si>
    <t>74E323</t>
  </si>
  <si>
    <t>REZERVA ZOK NA STOŽÁRU TV</t>
  </si>
  <si>
    <t>74E704</t>
  </si>
  <si>
    <t>DEMONTÁŽ SVODU DO ZEMĚ</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</si>
  <si>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</si>
  <si>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</si>
  <si>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</si>
  <si>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</si>
  <si>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</si>
  <si>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74F441</t>
  </si>
  <si>
    <t>DEMONTÁŽ DĚLIČŮ</t>
  </si>
  <si>
    <t>74F445</t>
  </si>
  <si>
    <t>DEMONTÁŽ KOTVENÍ ZV, OV, NV VČETNĚ PŘIPEVŇOVACÍCH LIŠT</t>
  </si>
  <si>
    <t>74F452</t>
  </si>
  <si>
    <t>DEMONTÁŽ SVODU Z PŘEVĚSU NEBO Z ODPOJOVAČE - DVOJITÉ NEBO TROJITÉ LANO</t>
  </si>
  <si>
    <t>74F456</t>
  </si>
  <si>
    <t>DEMONTÁŽ PROUDOVÝCH PROPOJENÍ PODÉLNÝCH A PŘÍČNÝCH</t>
  </si>
  <si>
    <t>74F457</t>
  </si>
  <si>
    <t>DEMONTÁŽ VLOŽENÝCH IZOLACÍ V PODÉLNÝCH A PŘÍČNÝCH POLÍCH</t>
  </si>
  <si>
    <t>74F461</t>
  </si>
  <si>
    <t>DEMONTÁŽ SVODŮ A UCHYCENÍ KABELU VN NA STOŽÁRU VČETNĚ KRYTU</t>
  </si>
  <si>
    <t>74F463</t>
  </si>
  <si>
    <t>DEMONTÁŽ NÁVĚSTÍ PRO ELEKTRICKÝ PROVOZ</t>
  </si>
  <si>
    <t>74F464</t>
  </si>
  <si>
    <t>DEMONTÁŽ TROLEJE VČETNĚ NÁSTAVKŮ, VĚŠÁKŮ, PROPOJEK A SPOJEK STŘIHÁNÍM</t>
  </si>
  <si>
    <t>74F466</t>
  </si>
  <si>
    <t>DEMONTÁŽ LAN NOSNÝCH VČETNĚ NÁSTAVKŮ, PROPOJEK A SPOJEK STŘIHÁNÍM</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</si>
  <si>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</si>
  <si>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</si>
  <si>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</si>
  <si>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D.2.3.6</t>
  </si>
  <si>
    <t>Rozvody vn, nn, osvětlení a dálkové ovládání odpojovačů</t>
  </si>
  <si>
    <t>SO 673</t>
  </si>
  <si>
    <t>Vedení SŽDC SEE - úpravy rozvodů VN a NN, provizorní stav</t>
  </si>
  <si>
    <t xml:space="preserve">  SO 673</t>
  </si>
  <si>
    <t>130</t>
  </si>
  <si>
    <t>Hloubení</t>
  </si>
  <si>
    <t>viz. příloha 02, 03 / výpočet 2*2*3*2,5</t>
  </si>
  <si>
    <t>viz. příloha 02, 03 / výpočet 2*0,5+9*1,44+44*0,7+9*5</t>
  </si>
  <si>
    <t>140</t>
  </si>
  <si>
    <t>Protlaky a mikrotuneláž</t>
  </si>
  <si>
    <t>viz. příloha 02 / výpočet 2*10</t>
  </si>
  <si>
    <t>170</t>
  </si>
  <si>
    <t>Násypy a přísypy</t>
  </si>
  <si>
    <t>viz. příloha VV / výpočet 90+30-19/2,1</t>
  </si>
  <si>
    <t>Zaměření, revize a kontroly</t>
  </si>
  <si>
    <t>viz. příloha 02 / výpočet 1</t>
  </si>
  <si>
    <t>701</t>
  </si>
  <si>
    <t>Zemní práce - elektro</t>
  </si>
  <si>
    <t>701001</t>
  </si>
  <si>
    <t>OZNAČOVACÍ ŠTÍTEK KABELOVÉHO VEDENÍ, SPOJKY NEBO KABELOVÉ SKŘÍNĚ (VČETNĚ OBJÍMKY)</t>
  </si>
  <si>
    <t>viz. příloha 1 / výpočet 2*2</t>
  </si>
  <si>
    <t>viz. příloha 4 / výpočet 7</t>
  </si>
  <si>
    <t>Uložení kabelů - elektro</t>
  </si>
  <si>
    <t>viz. příloha 02, 03 / výpočet 2*70</t>
  </si>
  <si>
    <t>702212</t>
  </si>
  <si>
    <t>KABELOVÁ CHRÁNIČKA ZEMNÍ DN PŘES 100 DO 200 MM</t>
  </si>
  <si>
    <t>viz. příloha 02, 03 / výpočet 2*(3+10+3)</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</si>
  <si>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</si>
  <si>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viz. příloha 02, 03 / výpočet 70</t>
  </si>
  <si>
    <t>R702902</t>
  </si>
  <si>
    <t>ZAPÍSKOVÁNÍ KABELŮ V KABELOVÉM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</si>
  <si>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</si>
  <si>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703</t>
  </si>
  <si>
    <t>Kabelové rošty a lávky - elektro</t>
  </si>
  <si>
    <t>703762</t>
  </si>
  <si>
    <t>KABELOVÁ UCPÁVKA VODĚ ODOLNÁ PRO VNITŘNÍ PRŮMĚR OTVORU 65 - 110MM</t>
  </si>
  <si>
    <t>viz. příloha 01, 02 / výpočet 1+1</t>
  </si>
  <si>
    <t>Položka obsahuje: Dodávku a montáž kabelové ucpávky vč. příslušenství ( utěsňovací spony apod. ) a pomocného materiálu, vyhotovení a dodání atestu. Dále obsahuje cenu za pom. mechanismy včetně všech ostatních vedlejších nákladů.</t>
  </si>
  <si>
    <t>709</t>
  </si>
  <si>
    <t>Zajištění kabelu a ucpávky - elektro</t>
  </si>
  <si>
    <t>709110</t>
  </si>
  <si>
    <t>PROVIZORNÍ ZAJIŠTĚNÍ KABELU VE VÝKOPU</t>
  </si>
  <si>
    <t>viz. příloha 01, 02 / výpočet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</si>
  <si>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</si>
  <si>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</si>
  <si>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</si>
  <si>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viz. příloha 02, 03, VV / výpočet 2*(16+1)</t>
  </si>
  <si>
    <t>741</t>
  </si>
  <si>
    <t>Elektroinstalační zařízení, hromosvod - elektro</t>
  </si>
  <si>
    <t>viz. příloha 01, 02 / výpočet 2*5</t>
  </si>
  <si>
    <t>viz. příloha 01, 02 / výpočet 2*2</t>
  </si>
  <si>
    <t>Silnoproudé rozvody - elektro</t>
  </si>
  <si>
    <t>R742611</t>
  </si>
  <si>
    <t>KABEL VN - TŘÍŽÍLOVÝ 6-AYKCY DO 70 MM2</t>
  </si>
  <si>
    <t>viz. příloha 01, 02 / výpočet 70+2</t>
  </si>
  <si>
    <t>1. Položka obsahuje: – dodávku, manipulace a uložení kabelu (do země, chráničky, kanálu, na rošty, na TV a pod.)2. Položka neobsahuje: – příchytky, spojky, koncovky, chráničky apod.3. Způsob měření:Měří se metr délkový.</t>
  </si>
  <si>
    <t>R742701</t>
  </si>
  <si>
    <t>KABELOVÁ SPOJKA NN 4-5 ŽÍLOVÁ PRO KABELY DO 70 MM2</t>
  </si>
  <si>
    <t>1. Položka obsahuje: – dodávku spojky, všechny práce spojené s úpravou kabelů pro montáž včetně veškerého příslušentsví2. Položka neobsahuje: X3. Způsob měření:Udává se počet kusů kompletní konstrukce nebo práce.</t>
  </si>
  <si>
    <t>R742811</t>
  </si>
  <si>
    <t>KABELOVÁ SPOJKA VN, SADA TŘÍ ŽIL NEBO TŘÍŽÍLOVÁ PRO KABELY DO 6 KV DO 70 MM2</t>
  </si>
  <si>
    <t>R742H13</t>
  </si>
  <si>
    <t>KABEL NN ČTYŘ- A PĚTIŽÍLOVÝ CU S PLASTOVOU IZOLACÍ OD 25 DO 50 MM2</t>
  </si>
  <si>
    <t>747</t>
  </si>
  <si>
    <t>Zkoušky, revize a HZS - elektro</t>
  </si>
  <si>
    <t>747111</t>
  </si>
  <si>
    <t>KONTROLA SILOVÝCH ROZVADĚČŮ NN, 1 POLE</t>
  </si>
  <si>
    <t>viz. příloha 01, 02 / výpočet 1</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</si>
  <si>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</si>
  <si>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747213</t>
  </si>
  <si>
    <t>CELKOVÁ PROHLÍDKA, ZKOUŠENÍ, MĚŘENÍ A VYHOTOVENÍ VÝCHOZÍ REVIZNÍ ZPRÁVY, PRO OBJEM IN PŘES 500 DO 1000 TIS. KČ</t>
  </si>
  <si>
    <t>viz. příloha 01, VV / výpočet 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</si>
  <si>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</si>
  <si>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</si>
  <si>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</si>
  <si>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</si>
  <si>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viz. příloha 01 / výpočet 3*8</t>
  </si>
  <si>
    <t>747704</t>
  </si>
  <si>
    <t>ZAŠKOLENÍ OBSLUHY</t>
  </si>
  <si>
    <t>viz. příloha 01 / výpočet 1</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</si>
  <si>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</si>
  <si>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</si>
  <si>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</si>
  <si>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viz. příloha 01 / výpočet 8</t>
  </si>
  <si>
    <t>1. Položka obsahuje:  
 – cenu za manipulace na zařízeních prováděné provozovatelem nutných pro další práce zhotovitele na technologickém souboru  
2. Položka neobsahuje:  
 X  
3. Způsob měření:  
Udává se čas v hodinách.</t>
  </si>
  <si>
    <t>747708</t>
  </si>
  <si>
    <t>PROVOZ MOBILNÍHO NÁHRADNÍHO ZDROJE PŘES 32 DO 160 KVA</t>
  </si>
  <si>
    <t>viz. příloha 01 / výpočet 4+4</t>
  </si>
  <si>
    <t>1. Položka obsahuje:  
 – cenu za dobu provozu náhradního zdroje ve stanici / zastávce vč. dovozu na místo určení a zapojení do stávajících rozvodů  
2. Položka neobsahuje:  
 X  
3. Způsob měření:  
Udává se čas v hodinách.</t>
  </si>
  <si>
    <t>748</t>
  </si>
  <si>
    <t>Ostatní</t>
  </si>
  <si>
    <t>748151</t>
  </si>
  <si>
    <t>BEZPEČNOSTNÍ TABULKA</t>
  </si>
  <si>
    <t>1. Položka obsahuje:  
 – veškeré příslušenství pro montáž  
2. Položka neobsahuje:  
 X  
3. Způsob měření:  
Udává se počet kusů kompletní konstrukce nebo práce.</t>
  </si>
  <si>
    <t>viz. příloha 01, 02, 03 / výpočet 46*0,2+11*0,5+11*0,3</t>
  </si>
  <si>
    <t>R015240</t>
  </si>
  <si>
    <t>910</t>
  </si>
  <si>
    <t>NEOCEŇOVAT - POPLATKY ZA LIKVIDACI ODPADŮ NEKONTAMINOVANÝCH - 20 03 99 ODPAD PODOBNÝ KOMUNÁLNÍMU ODPADU VČ. DOPRAVY NA SKLÁDKU A MANIPULACE</t>
  </si>
  <si>
    <t>viz. příloha 2.101 / výpočet 0,02</t>
  </si>
  <si>
    <t>R015800</t>
  </si>
  <si>
    <t>922</t>
  </si>
  <si>
    <t>NEOCEŇOVAT - POPLATKY ZA LIKVIDACI ODPADŮ - 15 01 01 PAPÍROVÉ A LEPENKOVÉ OBALY VČ. DOPRAVY NA SKLÁDKU A MANIPULACE</t>
  </si>
  <si>
    <t>viz. příloha 01 / výpočet 0,02</t>
  </si>
  <si>
    <t>R015810</t>
  </si>
  <si>
    <t>923</t>
  </si>
  <si>
    <t>NEOCEŇOVAT - POPLATKY ZA LIKVIDACI ODPADŮ - 15 01 02 PLASTOVÉ OBALY VČ. DOPRAVY NA SKLÁDKU A MANIPULACE</t>
  </si>
  <si>
    <t>SO 674</t>
  </si>
  <si>
    <t>Vedení SŽDC SEE - úpravy rozvodů VN a NN, definitivní stav</t>
  </si>
  <si>
    <t xml:space="preserve">  SO 674</t>
  </si>
  <si>
    <t>viz. příloha 02, 03 / výpočet 92*0,6+24*0,5+25*0,5+90*0,35</t>
  </si>
  <si>
    <t>viz. příloha 01, 02 / výpočet 10*1</t>
  </si>
  <si>
    <t>viz. příloha 02, 03 / výpočet 30+112-14/2,1</t>
  </si>
  <si>
    <t>270</t>
  </si>
  <si>
    <t>272323</t>
  </si>
  <si>
    <t>ZÁKLADY ZE ŽELEZOBETONU DO C16/20</t>
  </si>
  <si>
    <t>viz. příloha 01, 02 / výpočet 1,5*1*1</t>
  </si>
  <si>
    <t>viz. příloha 01, 02 / výpočet 2*1</t>
  </si>
  <si>
    <t>viz. příloha 4 / výpočet 12</t>
  </si>
  <si>
    <t>viz. příloha 02, 03 / výpočet 128+124</t>
  </si>
  <si>
    <t>viz. příloha 01, 02 / výpočet (3+10+3)*1</t>
  </si>
  <si>
    <t>viz. příloha 01, 02 / výpočet 2+1</t>
  </si>
  <si>
    <t>viz. příloha 01, 02 / výpočet 120</t>
  </si>
  <si>
    <t>viz. příloha 01, 02 / výpočet 4</t>
  </si>
  <si>
    <t>viz. příloha 01, 02 / výpočet (3+10+3+1)*1</t>
  </si>
  <si>
    <t>viz. příloha 01 / výpočet 90</t>
  </si>
  <si>
    <t>741B23</t>
  </si>
  <si>
    <t>ZEMNÍCÍ TYČ NEREZOVÁ (V4A) DÉLKY PŘES 4,5 M</t>
  </si>
  <si>
    <t>viz. příloha 01 / výpočet 6</t>
  </si>
  <si>
    <t>viz. příloha 01 / výpočet 10+6</t>
  </si>
  <si>
    <t>742L14</t>
  </si>
  <si>
    <t>UKONČENÍ DVOU AŽ PĚTIŽÍLOVÉHO KABELU V ROZVADĚČI NEBO NA PŘÍSTROJI OD 70 DO 120 MM2</t>
  </si>
  <si>
    <t>742P15</t>
  </si>
  <si>
    <t>OZNAČOVACÍ ŠTÍTEK NA KABEL</t>
  </si>
  <si>
    <t>viz. příloha 01 / výpočet 5+5</t>
  </si>
  <si>
    <t>1. Položka obsahuje:  
 – veškeré příslušentsví  
2. Položka neobsahuje:  
 X  
3. Způsob měření:  
Udává se počet kusů kompletní konstrukce nebo práce.</t>
  </si>
  <si>
    <t>viz. příloha 01, 02 / výpočet 1*124</t>
  </si>
  <si>
    <t>R742B11</t>
  </si>
  <si>
    <t>KABELOVÁ KONCOVKA VN VNITŘNÍ, SADA TŘÍ ŽIL NEBO TŘÍŽÍLOVÁ PRO KABELY DO 6 KV DO 70 MM2</t>
  </si>
  <si>
    <t>1. Položka obsahuje: – dodávku koncovky, všechny práce spojené s úpravou kabelů pro montáž včetně veškerého příslušentsví2. Položka neobsahuje: X3. Způsob měření:Udává se počet kusů kompletní konstrukce nebo práce.</t>
  </si>
  <si>
    <t>viz. příloha 01, 02 / výpočet 1*136</t>
  </si>
  <si>
    <t>743</t>
  </si>
  <si>
    <t>Silnoproudá zařízení (osvětlení, rozvaděče, skříně, EOV) - elektro</t>
  </si>
  <si>
    <t>R743E21</t>
  </si>
  <si>
    <t>SKŘÍŇ ROZPOJOVACÍ POJISTKOVÁ DO 400 A, DO 240 MM2, V KOMPAKTNÍM PILÍŘI S POJISTKOVÝMI SPODKY S 2-4 SADAMI JISTÍCÍCH PRVKŮ, VIZ. TECHNICKÁ SPECIFIKACE</t>
  </si>
  <si>
    <t>1. Položka obsahuje: – instalaci do terénu vč. prefabrikovaného základu a zapojení – technický popis viz. projektová dokumentace2. Položka neobsahuje: – zemní práce3. Způsob měření:Udává se počet kusů kompletní konstrukce nebo práce.</t>
  </si>
  <si>
    <t>745</t>
  </si>
  <si>
    <t>Silnoproudá technologie - elektro</t>
  </si>
  <si>
    <t>R745B01</t>
  </si>
  <si>
    <t>SKŘÍŇ DRÁŽNÍ 6 KV BEZ TRANSFORMÁTORU, VIZ TECHNICKÁ SPECIFIKACE</t>
  </si>
  <si>
    <t>1. Položka obsahuje: – veškerý podružný, pomocný, spojovací a upevňovací materiál, veškerou vnitřní přípravu pro osazení přístrojů, kompletní BETONOVÝ základ – technický popis viz. projektová dokumentace – předepsané zkoušky, revize a atesty2. Položka neobsahuje: – zemní práce, vnější uzemnění, transformátor, odpojovač3. Způsob měření:Udává se počet kusů kompletní konstrukce nebo práce.</t>
  </si>
  <si>
    <t>viz. příloha 01, 02, VV / výpočet 1+1</t>
  </si>
  <si>
    <t>747214</t>
  </si>
  <si>
    <t>CELKOVÁ PROHLÍDKA, ZKOUŠENÍ, MĚŘENÍ A VYHOTOVENÍ VÝCHOZÍ REVIZNÍ ZPRÁVY, PRO OBJEM IN - PŘÍPLATEK ZA KAŽDÝCH DALŠÍCH I ZAPOČATÝCH 500 TIS. KČ</t>
  </si>
  <si>
    <t>viz. příloha 01 / výpočet 5*8</t>
  </si>
  <si>
    <t>747703</t>
  </si>
  <si>
    <t>ZKUŠEBNÍ PROVOZ</t>
  </si>
  <si>
    <t>viz. příloha 01 / výpočet 72</t>
  </si>
  <si>
    <t>1. Položka obsahuje:  
 – cenu za dobu kdy je zařízení po individálních zkouškách dáno do provozu s prokázáním technických a kvalitativních parametrů zařízení  
2. Položka neobsahuje:  
 X  
3. Způsob měření:  
Udává se čas v hodinách.</t>
  </si>
  <si>
    <t>viz. příloha 01 / výpočet 1*8</t>
  </si>
  <si>
    <t>viz. příloha 01 / výpočet 46*0,2+11*0,5+11*0,3</t>
  </si>
  <si>
    <t>viz. příloha 01, 02 / výpočet 0,8</t>
  </si>
  <si>
    <t>viz. příloha 01 / výpočet 0,05</t>
  </si>
  <si>
    <t>viz. příloha 01 / výpočet 0,007</t>
  </si>
  <si>
    <t>viz. příloha 01 / výpočet 0,008</t>
  </si>
  <si>
    <t>D.2.3.9</t>
  </si>
  <si>
    <t>Přeložky cizích správců</t>
  </si>
  <si>
    <t>SO 401</t>
  </si>
  <si>
    <t>Přeložka vedení VN - ČEZ Distribuce a.s. - NENACEŇOVAT</t>
  </si>
  <si>
    <t xml:space="preserve">  SO 401</t>
  </si>
  <si>
    <t>R401001</t>
  </si>
  <si>
    <t>SO 421</t>
  </si>
  <si>
    <t>Úprava elektro sítí ADM</t>
  </si>
  <si>
    <t xml:space="preserve">  SO 421</t>
  </si>
  <si>
    <t>viz. příloha 02, 03 / výpočet (20+48)*0,5+(111)*0,5</t>
  </si>
  <si>
    <t>viz. příloha 02, 03, VV / výpočet 90-35/2,1</t>
  </si>
  <si>
    <t>viz. příloha 2 / výpočet 2</t>
  </si>
  <si>
    <t>podklady, výplně a patky</t>
  </si>
  <si>
    <t>56340</t>
  </si>
  <si>
    <t>VOZOVKOVÉ VRSTVY ZE ŠTĚRKOPÍSKU</t>
  </si>
  <si>
    <t>viz. příloha 2,03 / výpočet ((20+48)*0,1+(110)*0,1)</t>
  </si>
  <si>
    <t>viz. příloha 2 / výpočet 8+4</t>
  </si>
  <si>
    <t>viz. příloha 02, 03 / výpočet 20+48+111</t>
  </si>
  <si>
    <t>viz. příloha 02, 03 / výpočet 80</t>
  </si>
  <si>
    <t>viz. příloha 02, 03 / výpočet 1+1+1+1</t>
  </si>
  <si>
    <t>viz. příloha 02, 03 / výpočet 111+2+2</t>
  </si>
  <si>
    <t>viz. příloha 02, 03 / výpočet 10+2+2</t>
  </si>
  <si>
    <t>742J35</t>
  </si>
  <si>
    <t>TCEPKPFLE DO 15XN0,8, KABEL SDĚLOVACÍ ČTYŘKOVANÝ, IZOLACE PVC</t>
  </si>
  <si>
    <t>viz. příloha 02, 03 / výpočet (179+2+2)*2</t>
  </si>
  <si>
    <t>Položka obsahuje : Dodávku a montáž kabelu včetně dovozu, manipulace a uložení kabelu (do chráničky, do země, na rošty a pod. ). Dále obsahuje cenu za pom. mechanismy včetně všech ostatních vedlejších nákladů</t>
  </si>
  <si>
    <t>742J51</t>
  </si>
  <si>
    <t>UKONČENÍ SDĚLOVACÍHO KABELU V ROZVADĚČI VČ. POMOCNÉHO MATERIÁLU A ZMĚŘENÍ KONTINUITY OVLÁDACÍHO OBVODU</t>
  </si>
  <si>
    <t>viz. příloha 02, 03 / výpočet 1+1</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</si>
  <si>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</si>
  <si>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742L15</t>
  </si>
  <si>
    <t>UKONČENÍ DVOU AŽ PĚTIŽÍLOVÉHO KABELU V ROZVADĚČI NEBO NA PŘÍSTROJI OD 150 DO 240 MM2</t>
  </si>
  <si>
    <t>viz. příloha 02 / výpočet 1+1</t>
  </si>
  <si>
    <t>742L25</t>
  </si>
  <si>
    <t>UKONČENÍ DVOU AŽ PĚTIŽÍLOVÉHO KABELU KABELOVOU SPOJKOU OD 150 DO 240 MM2</t>
  </si>
  <si>
    <t>742M11</t>
  </si>
  <si>
    <t>UKONČENÍ 7-12ŽÍLOVÉHO KABELU V ROZVADĚČI NEBO NA PŘÍSTROJI DO 2,5 MM2</t>
  </si>
  <si>
    <t>předpokládané množství</t>
  </si>
  <si>
    <t>742M21</t>
  </si>
  <si>
    <t>UKONČENÍ 7-12ŽÍLOVÉHO KABELU KABELOVOU SPOJKOU DO 2,5 MM2</t>
  </si>
  <si>
    <t>viz. příloha 02 / výpočet 2+2</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</si>
  <si>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</si>
  <si>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</si>
  <si>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</si>
  <si>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R742H25</t>
  </si>
  <si>
    <t>KABEL NN ČTYŘ- A PĚTIŽÍLOVÝ AL S PLASTOVOU IZOLACÍ OD 150 DO 240 MM2</t>
  </si>
  <si>
    <t>R742I11</t>
  </si>
  <si>
    <t>KABEL NN CU OVLÁDACÍ 7-12ŽÍLOVÝ DO 2,5 MM2</t>
  </si>
  <si>
    <t>viz. příloha 02, 03 / výpočet (111+2+2)*2</t>
  </si>
  <si>
    <t>R742J51</t>
  </si>
  <si>
    <t>SPOJOVÁNÍ SDĚLOVACÍHO KABELU SPOJKOU VČ. POMOCNÉHO MATERIÁLU A ZMĚŘENÍ KONTINUITY OVLÁDACÍHO OBVODU</t>
  </si>
  <si>
    <t>Položka obsahuje : Dodávku a montáž kabelovéhé spojky vč. podružného materiálu, dovozu, odizolování pláště a izolace žil kabelu, montáž kabelového zakončení v rozvaděči, zakončení stínění a pod..  Dále obsahuje cenu za pom. mechanismy včetně všech ostatních vedlejších nákladů</t>
  </si>
  <si>
    <t>viz. příloha 2 / výpočet 1</t>
  </si>
  <si>
    <t>viz. příloha 01 / výpočet 4</t>
  </si>
  <si>
    <t>viz. příloha 01, 02, 03 / výpočet ((20+48)*0,1+(110)*0,1)*2</t>
  </si>
  <si>
    <t>viz. příloha 01 / výpočet 0,004</t>
  </si>
  <si>
    <t>viz. příloha 01 / výpočet 0,005</t>
  </si>
  <si>
    <t>SO 451</t>
  </si>
  <si>
    <t>Veřejné osvětlení</t>
  </si>
  <si>
    <t xml:space="preserve">  SO 451</t>
  </si>
  <si>
    <t>viz. příloha 22 / výpočet 1,8*1,8*1,6*13</t>
  </si>
  <si>
    <t>viz. příloha 02, 03, 04 / výpočet (50+98+175)*0,18+(15+7)*0,7+(15+39)*0,18</t>
  </si>
  <si>
    <t>viz. příloha VV / výpočet 68+84-122/2,1</t>
  </si>
  <si>
    <t>viz. příloha 22 / výpočet 1,8*1,8*0,1*13</t>
  </si>
  <si>
    <t>viz. příloha 22 / výpočet ((0,7*0,7*1,2)+(1,6*1,6*0,4))*13</t>
  </si>
  <si>
    <t>viz. příloha 02, 03 / výpočet 2+3</t>
  </si>
  <si>
    <t>viz. příloha 04 / výpočet 14*2</t>
  </si>
  <si>
    <t>viz. příloha 02, 04 / výpočet 513+11*5*2+2*5</t>
  </si>
  <si>
    <t>viz. příloha 02, 03, 04 / výpočet 513</t>
  </si>
  <si>
    <t>viz. příloha 03, 04 / výpočet 1x95</t>
  </si>
  <si>
    <t>viz. příloha 03, 04 / výpočet 2</t>
  </si>
  <si>
    <t>741821</t>
  </si>
  <si>
    <t>UZEMŇOVACÍ VODIČ NA POVRCHU NEREZOVÝ (V4A) DO 120 MM2</t>
  </si>
  <si>
    <t>viz. příloha 04 / výpočet 10*2</t>
  </si>
  <si>
    <t>1. Položka obsahuje:  
 – uchycení vodiče na povrch vč. podpěr, konzol, svorek a pod.  
 – měření, dělení, spojování  
 – nátěr  
2. Položka neobsahuje:  
 X  
3. Způsob měření:  
Měří se metr délkový.</t>
  </si>
  <si>
    <t>viz. příloha 03, 04 / výpočet 44+400+30+8</t>
  </si>
  <si>
    <t>viz. příloha 03, 04 / výpočet 54+20</t>
  </si>
  <si>
    <t>741I02</t>
  </si>
  <si>
    <t>BLESKOJISTKA HROMOSVODNÁ, VENKOVNÍ PROVEDENÍ</t>
  </si>
  <si>
    <t>viz. příloha 01 / výpočet 10</t>
  </si>
  <si>
    <t>741I03</t>
  </si>
  <si>
    <t>ODDĚLOVACÍ JISKŘIŠTĚ UZAVŘENÉ V PLASTOVÉM POUZDRU</t>
  </si>
  <si>
    <t>viz. příloha 01 / výpočet 2</t>
  </si>
  <si>
    <t>R741B13</t>
  </si>
  <si>
    <t>ZEMNÍCÍ TYČ FEZN DÉLKY PŘES 4,5 M (hloubkový zemnič 10 Ohm)</t>
  </si>
  <si>
    <t>viz. příloha 04 / výpočet 1</t>
  </si>
  <si>
    <t>1. Položka obsahuje: – přípravu podkladu pro osazení – spojování – ochranný nátěr spoje dle příslušných norem2. Položka neobsahuje: X3. Způsob měření:Udává se počet kusů kompletní konstrukce nebo práce.</t>
  </si>
  <si>
    <t>742L12</t>
  </si>
  <si>
    <t>UKONČENÍ DVOU AŽ PĚTIŽÍLOVÉHO KABELU V ROZVADĚČI NEBO NA PŘÍSTROJI OD 4 DO 16 MM2</t>
  </si>
  <si>
    <t>742P13</t>
  </si>
  <si>
    <t>ZATAŽENÍ KABELU DO CHRÁNIČKY - KABEL DO 4 KG/M</t>
  </si>
  <si>
    <t>viz. příloha VV / výpočet 1088</t>
  </si>
  <si>
    <t>1. Položka obsahuje:  
 – montáž kabelu o váze do 4 kg/m do chráničky/ kolektoru  
2. Položka neobsahuje:  
 X  
3. Způsob měření:  
Měří se metr délkový.</t>
  </si>
  <si>
    <t>R742G11</t>
  </si>
  <si>
    <t>KABEL NN DVOU- A TŘÍŽÍLOVÝ CU S PLASTOVOU IZOLACÍ DO 2,5 MM2</t>
  </si>
  <si>
    <t>viz. příloha 04 / výpočet 13*13</t>
  </si>
  <si>
    <t>R742H12</t>
  </si>
  <si>
    <t>KABEL NN ČTYŘ- A PĚTIŽÍLOVÝ CU S PLASTOVOU IZOLACÍ OD 4 DO 16 MM2</t>
  </si>
  <si>
    <t>viz. příloha 02, 04 / výpočet 10+39+529+510</t>
  </si>
  <si>
    <t>R743123</t>
  </si>
  <si>
    <t>OSVĚTLOVACÍ STOŽÁR PEVNÝ ŽÁROVĚ ZINKOVANÝ DÉLKY PŘES 12,5 DO 15 M</t>
  </si>
  <si>
    <t>viz. příloha 02, 03, 04 / výpočet 10+3</t>
  </si>
  <si>
    <t>1. Položka obsahuje: – stožár,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</si>
  <si>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R743151</t>
  </si>
  <si>
    <t>OSVĚTLOVACÍ STOŽÁR - STOŽÁROVÁ ROZVODNICE S 1-2 JISTÍCÍMI PRVKY</t>
  </si>
  <si>
    <t>1. Položka obsahuje: – stožár, veškeré příslušenství, technický popis viz. projektová dokumentace2. Položka neobsahuje: X3. Způsob měření:Udává se počet kusů kompletní konstrukce nebo práce.</t>
  </si>
  <si>
    <t>R743311</t>
  </si>
  <si>
    <t>VÝLOŽNÍK PRO MONTÁŽ SVÍTIDLA NA STOŽÁR JEDNORAMENNÝ DÉLKA VYLOŽENÍ DO 1 M</t>
  </si>
  <si>
    <t>1. Položka obsahuje: – výložník,veškeré příslušenství a uzavírací nátěr, technický popis viz. projektová dokumentace2. Položka neobsahuje: X3. Způsob měření:Udává se počet kusů kompletní konstrukce nebo práce.</t>
  </si>
  <si>
    <t>R743554</t>
  </si>
  <si>
    <t>SVÍTIDLO VENKOVNÍ VŠEOBECNÉ LED, MIN. IP 44, PŘES 45 W</t>
  </si>
  <si>
    <t>1. Položka obsahuje: – svítidlo, zdroj a veškeré příslušenství – technický popis viz. projektová dokumentace2. Položka neobsahuje: X3. Způsob měření:Udává se počet kusů kompletní konstrukce nebo práce.</t>
  </si>
  <si>
    <t>R743566</t>
  </si>
  <si>
    <t>SVÍTIDLO VENKOVNÍ VŠEOBECNÉ - MONTÁŽ SVÍTIDLA</t>
  </si>
  <si>
    <t>1. Položka obsahuje: – svítidlo, veškeré příslušenství – technický popis viz. projektová dokumentace2. Položka neobsahuje: X3. Způsob měření:Udává se počet kusů kompletní konstrukce nebo práce.</t>
  </si>
  <si>
    <t>R743711</t>
  </si>
  <si>
    <t>ROZVADĚČ PRO VEŘEJNÉ OSVĚTLENÍ S MĚŘENÍM SPOTŘEBY EL. ENERGIE DO 4 KS TŘÍFÁZOVÝCH VĚTVÍ, ODDĚLOVACÍ TRANSFORMÁTOR viz. výkresová část příloha 06</t>
  </si>
  <si>
    <t>viz. příloha 06 / výpočet 1</t>
  </si>
  <si>
    <t>1. Položka obsahuje: – rozváděč, instalaci rozvaděče do terénu/rozvodny včetně nastavení a oživení, zhotovení výrobní dokumentace – technický popis viz. projektová dokumentace2. Položka neobsahuje: – zemní práce3. Způsob měření:Udává se počet kusů kompletní konstrukce nebo práce.</t>
  </si>
  <si>
    <t>R743742</t>
  </si>
  <si>
    <t>ROZVADĚČ - ZÁBRANA PROTI NAJETÍ KONSTRUKCE TRUBKOVÁ, KOMPLETNÍ DODÁVKA</t>
  </si>
  <si>
    <t>1. Položka obsahuje: – materiál a montáž – ochrannou síť na podstavci včetně betonových patek2. Položka neobsahuje: X3. Způsob měření:Udává se počet kusů kompletní konstrukce nebo práce.</t>
  </si>
  <si>
    <t>viz. příloha VV / výpočet 1</t>
  </si>
  <si>
    <t>viz. příloha VV / výpočet 2</t>
  </si>
  <si>
    <t>747541</t>
  </si>
  <si>
    <t>MĚŘENÍ INTENZITY OSVĚTLENÍ INSTALOVANÉHO V ROZSAHU TOHOTO SO/PS</t>
  </si>
  <si>
    <t>viz. příloha 02, 03, 04 / výpočet 1</t>
  </si>
  <si>
    <t>viz. příloha 4 / výpočet 13+2</t>
  </si>
  <si>
    <t>viz. příloha 01, 02, 03 / výpočet ((50+98+175)*0,14+(15+7)*0,25+(15+39)*0,14)*2,1</t>
  </si>
  <si>
    <t>viz. příloha 01 / výpočet 0,03</t>
  </si>
  <si>
    <t>SO 452</t>
  </si>
  <si>
    <t>Přípojka NN pro VO - NENACEŇOVAT</t>
  </si>
  <si>
    <t xml:space="preserve">  SO 452</t>
  </si>
  <si>
    <t>R452001</t>
  </si>
  <si>
    <t>SO 452 - Přípojka NN pro VO - NENACEŇOVAT</t>
  </si>
  <si>
    <t>D.2.4.1</t>
  </si>
  <si>
    <t>Příprava území a kácení</t>
  </si>
  <si>
    <t>SO 001.2.1</t>
  </si>
  <si>
    <t>Příprava území - Demolice stáv. zpevněných ploch</t>
  </si>
  <si>
    <t xml:space="preserve">  SO 001.2.1</t>
  </si>
  <si>
    <t>11130</t>
  </si>
  <si>
    <t>SEJMUTÍ DRNU</t>
  </si>
  <si>
    <t>Dle technické zprávy, výkresových příloh projektové dokumentace. Dle výkazů materiálu projektu. Dle tabulky kubatur projektanta. 
Strhnutí drnu v tl. 0,10 m 
623,0=623,000 [A]</t>
  </si>
  <si>
    <t>včetně vodorovné dopravy  a uložení na skládku</t>
  </si>
  <si>
    <t>Dle technické zprávy, výkresových příloh projektové dokumentace a dle TKP staveb státních drah. Dle výkazů materiálu projektu. Dle tabulky kubatur projektanta. 
Souvislá údržba stávající silnice III/03551 
Asfaltový beton bez přítomnosti dehtu tl. 90 mm 
137,0*0,090=12,330 [A] 
Demolice stávající silnice III/03551 
Vrt OL-1 
Asfaltový beton 300 mm 
1190,0*0,30=357,000 [B] 
Vrt OL-2 
Asfaltový beton  260 mm 
404,0*0,260=105,040 [C] 
Vrt OL-3 
Asfaltový beton s přítomností dehtu 300 mm 
1176,0*0,30=352,800 [D] 
Demolice sjezdů 
Asfaltový beton bez přítomnosti dehtu 100 mm 
53,0*0,10=5,300 [E] 
110,0*0,10=11,000 [F] 
Celkem: A+B+C+D+E+F=843,470 [G]</t>
  </si>
  <si>
    <t>11315</t>
  </si>
  <si>
    <t>ODSTRANĚNÍ KRYTU ZPEVNĚNÝCH PLOCH Z BETONU</t>
  </si>
  <si>
    <t>Dle technické zprávy, výkresových příloh projektové dokumentace a dle TKP staveb státních drah. Dle výkazů materiálu projektu. Dle tabulky kubatur projektanta. 
Demolice sjezdů 
Beton 500 mm 
116,0*0,50=58,000 [A] 
Beton 90 mm 
4,0*0,090=0,360 [B] 
Celkem: A+B=58,360 [C]</t>
  </si>
  <si>
    <t>11316</t>
  </si>
  <si>
    <t>ODSTRANĚNÍ KRYTU ZPEVNĚNÝCH PLOCH ZE SILNIČNÍCH DÍLCŮ</t>
  </si>
  <si>
    <t>Dle technické zprávy, výkresových příloh projektové dokumentace. Dle výkazů materiálu projektu. Dle tabulky kubatur projektanta. 
Demolice stávajícího chodníku 
Železobetonové panely 200 mm 
228,0*0,20=45,600 [A]</t>
  </si>
  <si>
    <t>11317</t>
  </si>
  <si>
    <t>ODSTRAN KRYTU ZPEVNĚNÝCH PLOCH Z DLAŽEB KOSTEK</t>
  </si>
  <si>
    <t>Dle technické zprávy, výkresových příloh projektové dokumentace a dle TKP staveb státních drah. Dle výkazů materiálu projektu. Dle tabulky kubatur projektanta. 
Demolice stávající silnice III/03551 
Vrt OL-1 
Dlažba (žulová)  120 mm 
1250,0*0,120=150,000 [A]</t>
  </si>
  <si>
    <t>11318</t>
  </si>
  <si>
    <t>ODSTRANĚNÍ KRYTU ZPEVNĚNÝCH PLOCH Z DLAŽDIC</t>
  </si>
  <si>
    <t>Dle technické zprávy, výkresových příloh projektové dokumentace a dle TKP staveb státních drah. Dle výkazů materiálu projektu. Dle tabulky kubatur projektanta. 
Demolice sjezdu 
Betonová zámková dlažba   80 mm 
25,0*0,080=2,000 [A] 
Betonová dlažba 200 x 200 mm, tl. 60 mm 
2,0*0,060=0,120 [B] 
Celkem: A+B=2,120 [C]</t>
  </si>
  <si>
    <t>Dle technické zprávy, výkresových příloh projektové dokumentace a dle TKP staveb státních drah. Dle výkazů materiálu projektu. Dle tabulky kubatur projektanta. 
Demolice stávající silnice III/03551 
Vrt OL-1 
Kamenivo 180 mm 
1285,20*0,180=231,336 [A] 
Kamenivo promísené s hlínou  500 mm 
1380,40*0,50=690,200 [B] 
Štěrkodrť promísená s hlínou podél komunikace 
240,0=240,000 [C] 
Vrt OL-2 
Kamenivo 240 mm 
424,0*0,240=101,760 [D] 
Kamenivo promísené s hlínou  500 mm 
460,60*0,50=230,300 [E] 
Štěrkodrť promísená s hlínou podél komunikace 
54,0=54,000 [F] 
Vrt OL-3 
Kamenivo 200 mm 
1235,0*0,20=247,000 [G] 
Štěrkodrť promísená s hlínou podél komunikace 
62,0=62,000 [H] 
Demolice sjezdu 
Lože z kameniva frakce 0/8  30 mm 
25,0*0,030=0,750 [I] 
Štěrkodrť promísená s hlínou podél komunikace    200 mm 
25,0*0,20=5,000 [J] 
Štěrkodrť promísená s hlínou  300 mm 
56,0*0,30=16,800 [K] 
Demolice stávajícího chodníku 
Štěrkodrť promísená s hlínou tl. 200 mm 
76,0*0,20=15,200 [L] 
Celkem: A+B+C+D+E+F+G+H+I+J+K+L=1 894,346 [M]</t>
  </si>
  <si>
    <t>11352</t>
  </si>
  <si>
    <t>ODSTRANĚNÍ CHODNÍKOVÝCH A SILNIČNÍCH OBRUBNÍKŮ BETONOVÝCH</t>
  </si>
  <si>
    <t>Dle technické zprávy, výkresových příloh projektové dokumentace a dle TKP staveb státních drah. Dle výkazů materiálu projektu. Dle tabulky kubatur projektanta. 
Vytržení stávajícího betonového chodníkového obrubníku BO 10/25 včetně betonového lože 
20,0=20,000 [A] 
Vytržení stávajícího betonového silničního obrubníku BO 15/25 včetně betonového lože 
15,0=15,000 [B] 
Celkem: A+B=35,000 [C]</t>
  </si>
  <si>
    <t>121101</t>
  </si>
  <si>
    <t>SEJMUTÍ ORNICE NEBO LESNÍ PŮDY S ODVOZEM DO 1KM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</si>
  <si>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10022,0*0,40=4 008,800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[C] 
Celkem: A+B+C=5 649,200 [D]</t>
  </si>
  <si>
    <t>122731</t>
  </si>
  <si>
    <t>ODKOPÁVKY A PROKOPÁVKY OBECNÉ TŘ. I, ODVOZ DO 1KM</t>
  </si>
  <si>
    <t>Dle technické zprávy, výkresových příloh projektové dokumentace. Dle výkazů materiálu projektu. Dle tabulky kubatur projektanta. 
Naložení a dovoz z meziskládky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[A]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[B] 
Celkem: A+B=1 640,400 [C]</t>
  </si>
  <si>
    <t>12293</t>
  </si>
  <si>
    <t>ODKOPÁVKY A PROKOPÁVKY OBECNÉ TŘ. III</t>
  </si>
  <si>
    <t>Dle technické zprávy, výkresových příloh projektové dokumentace. Dle výkazů materiálu projektu. Dle tabulky kubatur projektanta. 
Odstranění navozených hromad sutin - směs cihel, betonu a kameniva po demolicích 
600,0=600,000 [A] 
Směsný komunální odpad 
20,0=20,000 [B] 
Celkem: A+B=620,000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</si>
  <si>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</si>
  <si>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technické zprávy, výkresových příloh projektové dokumentace a dle TKP staveb státních drah. Dle výkazů materiálu projektu. Dle tabulky kubatur projektanta. 
Výkop z výměnné vrstvy v tl. 0,50 m pod budoucím násypem silnice (po sejmutí vrstvy ornice) 
5607,0*0,50=2 803,500 [A] 
Výkop na pozemních ADM v tl. 0,50 m (z toho 60% zemina, 10 % zemina kontaminovaná, 30 % stavební suť - směs cihel, betonu, kameniva po demolicích...) 
(6526,0*0,50)*(0,60+0,10)=2 284,100 [B] 
Výkop na pozemních jihovýchodně od přeložky silnice v tl. 0,50 m 
991,0*0,50=495,500 [C] 
Celkem: A+B+C=5 583,100 [D]</t>
  </si>
  <si>
    <t>12383</t>
  </si>
  <si>
    <t>ODKOP PRO SPOD STAVBU SILNIC A ŽELEZNIC TŘ. II</t>
  </si>
  <si>
    <t>Dle technické zprávy, výkresových příloh projektové dokumentace. Dle výkazů materiálu projektu. Dle tabulky kubatur projektanta. 
Výkop na pozemních ADM v tl. 0,50 m (z toho 60% zemina, 10 % zemina kontaminovaná, 30 % stavební suť - směs cihel, betonu, kameniva po demolicích...) 
(6526,0*0,50)*0,30=978,900 [A]</t>
  </si>
  <si>
    <t>Dle technické zprávy, výkresových příloh projektové dokumentace. Dle výkazů materiálu projektu. Dle tabulky kubatur projektanta. 
Přemístění billboardu 
Výkop pro betonový základ 
3,0=3,000 [A]</t>
  </si>
  <si>
    <t>viz pol. 12373 
5583,10-((6526,0*0,50)*0,10)=5 256,800 [A] 
viz pol. 13373 
3,0=3,000 [B] 
Celkem: A+B=5 259,800 [C]</t>
  </si>
  <si>
    <t>18235</t>
  </si>
  <si>
    <t>ROZPROSTŘENÍ ORNICE V ROVINĚ V TL DO 0,50M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</si>
  <si>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10022,0=10 022,000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3490,0=3 490,000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611,0=611,000 [C] 
Celkem: A+B+C=14 123,000 [D]</t>
  </si>
  <si>
    <t>R0251-1</t>
  </si>
  <si>
    <t>VZORKOVÁNÍ A ZKOUŠENÍ STÁVAJÍCÍCH ASFALTOVÝCH SMĚSÍ - (DLE VYHLÁŠKY č. 130/2019 Sb.)</t>
  </si>
  <si>
    <t>Dle technické zprávy, výkresových příloh projektové dokumentace. Dle výkazů materiálu projektu. Dle tabulky kubatur projektanta. 
Přemístění stávajícího billboardu 
Nový betonový základ C20/25 1,0 x 1,2 x 1,2 m - 2 ks 
1,0*1,20*1,20*2=2,880 [A]</t>
  </si>
  <si>
    <t>96614</t>
  </si>
  <si>
    <t>BOURÁNÍ KONSTRUKCÍ Z CIHEL A TVÁRNIC</t>
  </si>
  <si>
    <t>Dle technické zprávy, výkresových příloh projektové dokumentace. Dle výkazů materiálu projektu. Dle tabulky kubatur projektanta. 
Demolice zděných konstrukcí 
15,0=15,000 [A]</t>
  </si>
  <si>
    <t>Dle technické zprávy, výkresových příloh projektové dokumentace a dle TKP staveb státních drah. Dle výkazů materiálu projektu. Dle tabulky kubatur projektanta. 
Demolice stávajících betonových patek billboardů 
Betonový základ 1,0 x 1,2 x 1,2 m - 4 ks 
(1,0*1,20*1,20)*4=5,760 [A] 
Demolice betonových konstrukcí 
15,0=15,000 [B] 
Celkem: A+B=20,760 [C]</t>
  </si>
  <si>
    <t>Dle technické zprávy, výkresových příloh projektové dokumentace a dle TKP staveb státních drah. Dle výkazů materiálu projektu. Dle tabulky kubatur projektanta. 
Demolice stávajícího betonového čela propustku C25/30nXF3 
0,40*1,20*1,0=0,480 [A] 
Demolice ŽB konstrukcí 
15,0=15,000 [B] 
Celkem: A+B=15,480 [C]</t>
  </si>
  <si>
    <t>96618</t>
  </si>
  <si>
    <t>BOURÁNÍ KONSTRUKCÍ KOVOVÝCH</t>
  </si>
  <si>
    <t>Dle technické zprávy, výkresových příloh projektové dokumentace a dle TKP staveb státních drah. Dle výkazů materiálu projektu. Dle tabulky kubatur projektanta. 
Demolice stávajících betonových patek billboardů 
Sloupy z válcovaných I profilů 2 ks 
(5+2)*2*50*0,001=0,700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</si>
  <si>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</si>
  <si>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R93650</t>
  </si>
  <si>
    <t>Oboustranná ocelová konstrukce s výlepovou plochou 5,1 x 2,4 m</t>
  </si>
  <si>
    <t>Dle technické zprávy, výkresových příloh projektové dokumentace. Dle výkazů materiálu projektu. Dle tabulky kubatur projektanta. 
včetně: 
- dílenské dokumentace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 
Zadní strana billboardu je tvořena z pozinkovaného plechu 0,75 mm tloušťky a nosnými profily 30 × 30 × 4 mm.  
Součástí billboardu je také obvodový rám v základní pozinkované úpravě bez nátěru. Nosníky jsou dle projektu vyrobeny z uzavřených profilů 120 × 200 × 4 mm - 120 × 200 × 8 mm v rozteči 3 m od sebe.  
1,0=1,000 [A]</t>
  </si>
  <si>
    <t>viz pol. 11130 - sejmutý drn 
623,0*0,10*1,90=118,370 [A] 
viz pol. 17120 
5259,80*1,90=9 993,620 [B] 
Celkem: A+B=10 111,990 [C]</t>
  </si>
  <si>
    <t>Dle technické zprávy, výkresových příloh projektové dokumentace. Dle výkazů materiálu projektu. Dle tabulky kubatur projektanta. 
viz pol. 12293 
600,0*2,20=1 320,000 [A] 
viz pol. 12383 
978,90*2,20=2 153,580 [B] 
viz pol. 96614 
15,0*2,20=33,000 [C] 
Celkem: A+B+C=3 506,580 [D]</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</si>
  <si>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</si>
  <si>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viz pol. 11313 
asfalt bez dehtu 
(12,330+357,0+105,040+5,30+11,0)*2,20=1 079,474 [A]</t>
  </si>
  <si>
    <t>viz pol. 11315 - beton 
58,360*2,20=128,392 [A] 
viz pol. 11316 - silniční panely 
45,60*2,40=109,440 [B] 
viz pol. 11318 - dlažba 
2,120*2,20=4,664 [C] 
viz pol. 11352 - obrubníky 
10/25;     (0,10*0,250+0,20*0,20)*20*2,20=2,860 [D] 
15/25;      (0,150*0,250+0,250*0,20)*15,0*2,20=1,000 [E] 
viz pol. 96615 - beton 
20,760*2,20=45,672 [F] 
viz pol. 96616 - ŽB 
15,480*2,40=37,152 [G] 
Celkem: A+B+C+D+E+F+G=329,180 [H]</t>
  </si>
  <si>
    <t>NEOCEŇOVAT - POPLATKY ZA LIKVIDACI ODPADŮ NEKONTAMINOVANÝCH - 20 03 99 ODPAD PODOBNÝ KOMUNÁLNÍMU ODPADU - VČETNĚ DOPRAVY - Evidenční položka</t>
  </si>
  <si>
    <t>viz pol. 12293 
5,0*2,20=11,000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</si>
  <si>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</si>
  <si>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viz pol. 11317 - kostky 
150,0*2,50=375,000 [A] 
viz pol. 11332 - kamenivo 
1894,346*2,05=3 883,409 [B] 
Celkem: A+B=4 258,409 [C]</t>
  </si>
  <si>
    <t>R015575</t>
  </si>
  <si>
    <t>917</t>
  </si>
  <si>
    <t>NEOCEŇOVAT - POPLATKY ZA LIKVIDACI ODPADŮ NEBEZPEČNÝCH - 17 03 01* ASFALTOVÉ SMĚSI OBSAHUJÍCÍ DEHET, - VČETNĚ DOPRAVY - Evidenční položka - N odpad: nebezpečné lát</t>
  </si>
  <si>
    <t>viz pol. 11313 - asfalt s dehtem 
352,80*2,20=776,160 [A]</t>
  </si>
  <si>
    <t>R015770</t>
  </si>
  <si>
    <t>920</t>
  </si>
  <si>
    <t>NEOCEŇOVAT - POPLATKY ZA LIKVIDACI ODPADŮ NEBEZPEČNÝCH - 17 05 03* ZEMINA A KAMENÍ OBSAHUJÍCÍ NEBEZPEČNÉ LÁTKY - VČ. DOPRAVY NA SKLÁDKU A MANIPULACE</t>
  </si>
  <si>
    <t>viz pol. 12373 
kontaminovaná zemina 
(6526,0*0,50)*0,10*1,90=619,970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</si>
  <si>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</si>
  <si>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viz pol. 96618 - kovové kce 
0,70=0,700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</si>
  <si>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3. Způsob měření:    Tunou se rozumí hmotnost odpadu vytříděného v souladu se zákonem č. 185/2001 Sb., o nakládání s odpady, v platném znění.</t>
  </si>
  <si>
    <t>SO 001.2.2</t>
  </si>
  <si>
    <t>Příprava území - Demolice stáv. zpevněných ploch - napojení na stávající stav - ulice Holická</t>
  </si>
  <si>
    <t xml:space="preserve">  SO 001.2.2</t>
  </si>
  <si>
    <t>Dle technické zprávy, výkresových příloh projektové dokumentace. Dle výkazů materiálu projektu. Dle tabulky kubatur projektanta. 
Strhnutí drnu v tl. 0,10 m 
39,0=39,000 [A]</t>
  </si>
  <si>
    <t>Dle technické zprávy, výkresových příloh projektové dokumentace a dle TKP staveb státních drah. Dle výkazů materiálu projektu. Dle tabulky kubatur projektanta. 
Souvislá údržba stávající silnice III/03551 
Asfaltový beton bez přítomnosti dehtu tl. 100 mm 
93,0*0,10=9,300 [A] 
Asfaltový beton s přítomností dehtu tl. 100 mm 
133,0*0,10=13,300 [B] 
Demolice stávající silnice III/03551 
Vrt OL-1 
Asfaltový beton  300 mm 
16,0*0,30=4,800 [C] 
Vrt OL-3 
Asfaltový beton s přítomností dehtu  300 mm 
23,0*0,30=6,900 [D] 
Celkem: A+B+C+D=34,300 [E]</t>
  </si>
  <si>
    <t>Dle technické zprávy, výkresových příloh projektové dokumentace a dle TKP staveb státních drah. Dle výkazů materiálu projektu. Dle tabulky kubatur projektanta. 
Demolice stávající silnice III/03551 
Vrt OL-1 
Dlažba (žulová)  120 mm 
16,50*0,120=1,980 [A]</t>
  </si>
  <si>
    <t>Dle technické zprávy, výkresových příloh projektové dokumentace a dle TKP staveb státních drah. Dle výkazů materiálu projektu. Dle tabulky kubatur projektanta. 
Demolice sjezdu 
Betonová zámková dlažba   80 mm 
18,0*0,080=1,440 [A]</t>
  </si>
  <si>
    <t>Dle technické zprávy, výkresových příloh projektové dokumentace a dle TKP staveb státních drah. Dle výkazů materiálu projektu. Dle tabulky kubatur projektanta. 
Demolice stávající silnice III/03551 
Vrt OL-1 
Kamenivo 180 mm 
17,0*0,180=3,060 [A] 
Kamenivo promísené s hlínou  500 mm 
17,40*0,50=8,700 [B] 
Vrt OL-3 
Kamenivo 200 mm 
24,0*0,20=4,800 [C] 
Štěrkodrť promísená s hlínou podél komunikace 
7,0=7,000 [D] 
Demolice sjezdu 
Lože z kameniva frakce 0/8  30 mm 
18,0*0,030=0,540 [E] 
Celkem: A+B+C+D+E=24,100 [F]</t>
  </si>
  <si>
    <t>Dle technické zprávy, výkresových příloh projektové dokumentace a dle TKP staveb státních drah. Dle výkazů materiálu projektu. Dle tabulky kubatur projektanta. 
Výkop na pozemních jihovýchodně od přeložky silnice v tl. 0,50 m 
74,0*0,50=37,000 [A]</t>
  </si>
  <si>
    <t>viz pol. 12373 
37,0=37,000 [A]</t>
  </si>
  <si>
    <t>viz pol. 11130 - sejmutý drn 
39,0*0,10*1,90=7,410 [A] 
viz pol. 17120 
37,0*1,90=70,300 [B] 
Celkem: A+B=77,710 [C]</t>
  </si>
  <si>
    <t>viz pol. 11313 
asfalt bez dehtu 
(9,30+4,80)*2,20=31,020 [A]</t>
  </si>
  <si>
    <t>viz pol. 11318 - dlažba 
1,440*2,20=3,168 [A]</t>
  </si>
  <si>
    <t>NEOCEŇOVAT - POPLATKY ZA LIKVIDACI ODPADŮ NEKONTAMINOVANÝCH - 17 05 04 KAMENNÁ SUŤ - , VČ.DOPRAVY NA SKLÁDKU A MANIPULACE</t>
  </si>
  <si>
    <t>viz pol. 11317 - kostky 
1,980*2,50=4,950 [A] 
viz pol. 11332 - kamenivo 
24,10*2,05=49,405 [B] 
Celkem: A+B=54,355 [C]</t>
  </si>
  <si>
    <t>viz pol. 11313 - asfalt s dehtem 
(13,30+6,60)*2,20=43,780 [A]</t>
  </si>
  <si>
    <t>SO 001.3</t>
  </si>
  <si>
    <t>Příprava území - Demolice stáv. silničního propustku</t>
  </si>
  <si>
    <t xml:space="preserve">  SO 001.3</t>
  </si>
  <si>
    <t>R002</t>
  </si>
  <si>
    <t>PRŮZKUM STÁVAJÍCÍCH INŽENÝRSKÝCH SÍTÍ</t>
  </si>
  <si>
    <t>zahrnuje veškeré náklady spojené s požadovanými pracemi</t>
  </si>
  <si>
    <t>R0021</t>
  </si>
  <si>
    <t>POMOC PRÁCE ZŘÍZ NEBO ZAJIŠŤ PŘELOŽEK KABELŮ</t>
  </si>
  <si>
    <t>1: Dle technické zprávy, výkresových příloh projektové dokumentace. Dle výkazů materiálu projektu. Dle tabulky kubatur projektanta. 
2: odstranění kce. vozovky; kamenivo, tl. 250mm 
3: 8,722*11,00*0,25</t>
  </si>
  <si>
    <t>11333</t>
  </si>
  <si>
    <t>ODSTRANĚNÍ PODKLADU ZPEVNĚNÝCH PLOCH S ASFALT POJIVEM</t>
  </si>
  <si>
    <t>1: Dle technické zprávy, výkresových příloh projektové dokumentace. Dle výkazů materiálu projektu. Dle tabulky kubatur projektanta. 
2: odstranění kce. vozovky; asfalt. vrstvy; tl. 150mm 
3: 8,722*11,00*0,15</t>
  </si>
  <si>
    <t>1: Dle technické zprávy, výkresových příloh projektové dokumentace. Dle výkazů materiálu projektu. Dle tabulky kubatur projektanta. 
2: odstranění kce. vozovky, asfalt. vrstvy; tl. 100mm;     
3: 8,722*11,00*0,10</t>
  </si>
  <si>
    <t>1: Dle technické zprávy, výkresových příloh projektové dokumentace. Dle výkazů materiálu projektu. Dle tabulky kubatur projektanta. 
2: dle pol. 17411; zemina pro zpětný zásyp;       64,60</t>
  </si>
  <si>
    <t>12940</t>
  </si>
  <si>
    <t>ČIŠTĚNÍ RÁMOVÝCH A KLENBOVÝCH PROPUSTŮ OD NÁNOSŮ</t>
  </si>
  <si>
    <t>1: Dle technické zprávy, výkresových příloh projektové dokumentace. Dle výkazů materiálu projektu. Dle tabulky kubatur projektanta. 
2: odstranění odpadu z prostoru klenby; předpoklad;    10,00</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</si>
  <si>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</si>
  <si>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 Dle technické zprávy, výkresových příloh projektové dokumentace. Dle výkazů materiálu projektu. Dle tabulky kubatur projektanta. 
2: výkop pro demolici klenby, měřeno digitálně 
3: 15,00*5,33</t>
  </si>
  <si>
    <t>1: dle pol. 13173;     79,95</t>
  </si>
  <si>
    <t>1: Dle technické zprávy, výkresových příloh projektové dokumentace. Dle výkazů materiálu projektu. Dle tabulky kubatur projektanta. 
2: hutněný zásyp z vytěženého materiálu;   měřeno digitálně;      7,60*8,50</t>
  </si>
  <si>
    <t>1: Dle technické zprávy, výkresových příloh projektové dokumentace. Dle výkazů materiálu projektu. Dle tabulky kubatur projektanta. 
2: kabelový žlab;      5,00</t>
  </si>
  <si>
    <t>1: Dle technické zprávy, výkresových příloh projektové dokumentace. Dle výkazů materiálu projektu. Dle tabulky kubatur projektanta. 
2: zakrytí kabelů výstražnou folii;   5,00</t>
  </si>
  <si>
    <t>1: Dle technické zprávy, výkresových příloh projektové dokumentace. Dle výkazů materiálu projektu. Dle tabulky kubatur projektanta. 
2: zasypání žlabu;    5,00</t>
  </si>
  <si>
    <t>1: dočasné zajištění kabelu ve výkopu;    10,00</t>
  </si>
  <si>
    <t>1: manipulace na zařízeních kabelových tras;  2,00</t>
  </si>
  <si>
    <t>96614A</t>
  </si>
  <si>
    <t>BOURÁNÍ KONSTRUKCÍ Z CIHEL A TVÁRNIC - BEZ DOPRAVY</t>
  </si>
  <si>
    <t>1: Dle technické zprávy, výkresových příloh projektové dokumentace. Dle výkazů materiálu projektu. Dle tabulky kubatur projektanta. 
2: odbourání zděné opěry, měřeno digitálně 
3: 2,60*15,00 
4: odbourání části zděné klenby včetně zděného základu, měřeno digitálně 
5: 1,65*4,62</t>
  </si>
  <si>
    <t>1: Dle technické zprávy, výkresových příloh projektové dokumentace. Dle výkazů materiálu projektu. Dle tabulky kubatur projektanta. 
2: odbourání ŽB kce. stropu;  1,788*0,375*3,00</t>
  </si>
  <si>
    <t>1: dle pol. 17120;   79,95*1,90 
2: odpočet zeminy pro zpětný zásyp; dle pol. 17411;   -64,60*1,90 
3: dle pol. 12940;     10,00*1,90</t>
  </si>
  <si>
    <t>NEOCEŇOVAT - POPLATKY ZA LIKVIDACI ODPADŮ NEKONTAMINOVANÝCH - 17 03 02 VYBOURANÝ ASFALTOVÝ BETON BEZ DEHTU - VČ. DOPRAVY</t>
  </si>
  <si>
    <t>1: dle pol. 11372;    9,594*2,20 
2: dle pol. 11333;   14,391*2,20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</si>
  <si>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</si>
  <si>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 dle pol. 96616A;    2,012*2,40</t>
  </si>
  <si>
    <t>1: dle pol. 96614A;   46,623*2,50 
2: dle pol. 11332;    23,985*2,50</t>
  </si>
  <si>
    <t>SO 001.4</t>
  </si>
  <si>
    <t>Příprava území - Demolice reléového domku</t>
  </si>
  <si>
    <t xml:space="preserve">  SO 001.4</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</si>
  <si>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</si>
  <si>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</si>
  <si>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</si>
  <si>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zpevněná plocha 8.50=8,500 [A]</t>
  </si>
  <si>
    <t>961044111</t>
  </si>
  <si>
    <t>Bourání základů z betonu prostého</t>
  </si>
  <si>
    <t>Bourání základů z betonu prostého</t>
  </si>
  <si>
    <t>základové pasy pod releovým domkem 14.25=14,250 [A]</t>
  </si>
  <si>
    <t>981011315</t>
  </si>
  <si>
    <t>Demolice budov zděných na MVC podíl konstrukcí přes 25 do 30 % postupným rozebíráním</t>
  </si>
  <si>
    <t>Demolice budov postupným rozebíráním z cihel, kamene, smíšeného nebo hrázděného zdiva, tvárnic na maltu vápennou nebo vápenocementovou s podílem konstrukcí přes 25 do 30 %</t>
  </si>
  <si>
    <t>obestavěný prostor releového domku 98.10=98,100 [A]</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</si>
  <si>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znění.'Tunou se rozumí hmotnost odpadu vytříděného v souladu se zákonem č. 185/2001 Sb., o nakládání s odpady, v platném znění.</t>
  </si>
  <si>
    <t>R015750</t>
  </si>
  <si>
    <t>919</t>
  </si>
  <si>
    <t>NEOCEŇOVAT - POPLATKY ZA LIKVIDACI ODPADŮ NEBEZPEČNÝCH - 17 06 01*  IZOLAČNÍ MATERIÁLY S OBSAHEM AZBESTU VČ. DOPRAVY NA SKLÁDKU A MANIPULACE</t>
  </si>
  <si>
    <t>SO 001.5</t>
  </si>
  <si>
    <t>Odstranění pařezů</t>
  </si>
  <si>
    <t xml:space="preserve">  SO 001.5</t>
  </si>
  <si>
    <t>11221</t>
  </si>
  <si>
    <t>ODSTRANĚNÍ PAŘEZŮ D DO 0,5M</t>
  </si>
  <si>
    <t>viz Příloha A - Tabulka dřevin určených k pokácení - porosty; Příloha B - Výkresová část dokumentace 
Podrobněji viz Dendrologický průzkum 
29,0=29,000 [A] 
300,0=300,000 [B] 
Celkem: A+B=329,000 [C]</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</si>
  <si>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</si>
  <si>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</si>
  <si>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</si>
  <si>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viz Příloha A - Tabulka dřevin určených k pokácení - porosty; Příloha B - Výkresová část dokumentace 
Podrobněji viz Dendrologický průzkum 
19,0=19,000 [A]</t>
  </si>
  <si>
    <t>11223</t>
  </si>
  <si>
    <t>ODSTRANĚNÍ PAŘEZŮ D PŘES 0,9M</t>
  </si>
  <si>
    <t>viz Příloha A - Tabulka dřevin určených k pokácení - porosty; Příloha B - Výkresová část dokumentace 
Podrobněji viz Dendrologický průzkum 
3,0=3,000 [A]</t>
  </si>
  <si>
    <t>R015999</t>
  </si>
  <si>
    <t>NEOCEŇOVAT - POPLATKY ZA LIKVIDACI ODPADŮ VČ. DOPRAVY NA SKLÁDKU A MANIPULACE</t>
  </si>
  <si>
    <t>84,223=84,223 [A]</t>
  </si>
  <si>
    <t>D.2.4.2</t>
  </si>
  <si>
    <t>Náhradní výsadba</t>
  </si>
  <si>
    <t>SO 801</t>
  </si>
  <si>
    <t>Vegetační úpravy, náhradní výsadba</t>
  </si>
  <si>
    <t xml:space="preserve">  SO 801</t>
  </si>
  <si>
    <t>viz Technická zpráva 
579,0=579,000 [A]</t>
  </si>
  <si>
    <t>viz Technická zpráva 
9583,350=9 583,350 [A]</t>
  </si>
  <si>
    <t>viz Technická zpráva 
(9583,350+579,0)*4=40 649,400 [A]</t>
  </si>
  <si>
    <t>18311</t>
  </si>
  <si>
    <t>ZALOŽENÍ ZÁHONU PRO VÝSADBU</t>
  </si>
  <si>
    <t>viz Technická zpráva a výkresová příloha 
329,0=329,000 [A]</t>
  </si>
  <si>
    <t>položka zahrnuje založení záhonu, urovnání, naložení a odvoz odpadu, to vše bez ohledu na sklon terénu</t>
  </si>
  <si>
    <t>183311</t>
  </si>
  <si>
    <t>SADOVNICKÉ OBDĚLÁNÍ PŮDY MECHANICKY</t>
  </si>
  <si>
    <t>viz Technická zpráva a výkresová příloha 
952,50=952,500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</si>
  <si>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</si>
  <si>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</si>
  <si>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</si>
  <si>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viz Technická zpráva  
1,5*(9583,35+579+329)=15 737,025 [A]</t>
  </si>
  <si>
    <t>položka zahrnuje celoplošný postřik a chemickou likvidace nežádoucích rostlin nebo jejích částí a zabránění jejich dalšímu růstu na urovnaném volném terénu</t>
  </si>
  <si>
    <t>18461</t>
  </si>
  <si>
    <t>MULČOVÁNÍ</t>
  </si>
  <si>
    <t>počet stromů*0,785 + plocha keřů (952,5+329) 
110*0,785+1281,5=1 367,850 [A]</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</si>
  <si>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</si>
  <si>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</si>
  <si>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</si>
  <si>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počet m2*počet let péče 
(110*0,785+1281,50)*5=6 839,250 [A]</t>
  </si>
  <si>
    <t>položka zahrnuje chemické odplevelení a doplnění chybějícího mulče</t>
  </si>
  <si>
    <t>18471</t>
  </si>
  <si>
    <t>OŠETŘENÍ DŘEVIN VE SKUPINÁCH</t>
  </si>
  <si>
    <t>plocha keřů*počet let údržby*počet návštěv ročně 
(1281,50*2)*5=12 815,000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</si>
  <si>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</si>
  <si>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</si>
  <si>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</si>
  <si>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stromů*počet let údržby*počet návštěv ročně 
(110*2)*5=1 100,000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</si>
  <si>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</si>
  <si>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</si>
  <si>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</si>
  <si>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viz Technická zpráva a výkresová příloha 
3619,0=3 619,000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</si>
  <si>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</si>
  <si>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</si>
  <si>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</si>
  <si>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viz Technická zpráva a výkresová příloha 
110,0=110,000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</si>
  <si>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</si>
  <si>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(počet stromů*počet l vody na jednu zálivku+počet keřů*počet l vody na jednu zálivku)*počet zálivek v  prvních 5-ti letech 
(110*80+3619*5)*30/1000=806,850 [A]</t>
  </si>
  <si>
    <t>R0011</t>
  </si>
  <si>
    <t>ROSTLINNÝ MATERIÁL VELIKOSTI 14-16 S BALEM VČ. DOPRAVY</t>
  </si>
  <si>
    <t>počet stromů  
Sazenice OK14/16 S BALEM 
druhová skladba viz textová část 
102,0=102,000 [A]</t>
  </si>
  <si>
    <t>druhová skladba viz textová část</t>
  </si>
  <si>
    <t>R0012</t>
  </si>
  <si>
    <t>ROSTLINNÝ MATERIÁL VELIKOSTI 12-14 S BALEM VČ. DOPRAVY</t>
  </si>
  <si>
    <t>počet stromů 
Sazenice OK12/14 S BALEM 
druhová skladba viz textová část 
8,0=8,000 [A]</t>
  </si>
  <si>
    <t>VODA</t>
  </si>
  <si>
    <t>zalévání vysazených rostlin vodou jednotlivě</t>
  </si>
  <si>
    <t>R0031</t>
  </si>
  <si>
    <t>VÝCHOVNÝ ŘEZ</t>
  </si>
  <si>
    <t>počet stromů*počet opakování v pěti letech 
110*2=220,000 [A]</t>
  </si>
  <si>
    <t>položka zahrnuje provedení výchovného řezu dřeviny</t>
  </si>
  <si>
    <t>R0032</t>
  </si>
  <si>
    <t>MULČ</t>
  </si>
  <si>
    <t>počet stromů*plocha * výška mulče stromy 20 cm+plocha keřů*výška mulče keře12 cm+doplnění 10 cm za dobu 5 let 
110*0,785*0,20=17,270 [A] 
1281,50*0,120=153,780 [B] 
5*(1367,850*0,10)=683,925 [C] 
Celkem: A+B+C=854,975 [D]</t>
  </si>
  <si>
    <t>R0041</t>
  </si>
  <si>
    <t>SAZENICE KEŘ - LISTNATÝ S BALEM, VÝŠ MIN. 60CM</t>
  </si>
  <si>
    <t>počet keřů  
Sazenice budou kontejnerované, výšky min. 60 cm, s nejméně 4-5 výhony 
2706,0=2 706,000 [A]</t>
  </si>
  <si>
    <t>R0052</t>
  </si>
  <si>
    <t>SAZENICE KEŘ - LISTNATÝ S BALEM, VÝŠ MIN. 20CM</t>
  </si>
  <si>
    <t>počet keřů  
Sazenice budou kontejnerované, výšky min. 20 cm, s nejméně 3 výhony 
913,0=913,000 [A]</t>
  </si>
  <si>
    <t>R184215412</t>
  </si>
  <si>
    <t>ZHOTOVENÍ ZÁVLAHOVÉ MÍSY S D. DO 1M</t>
  </si>
  <si>
    <t>viz Technická zpráva 
110,0=110,000 [A]</t>
  </si>
  <si>
    <t>viz Technická zpráva  
Technická specifikace položky odpovídá příslušné cenové soustavě.</t>
  </si>
  <si>
    <t>D.9</t>
  </si>
  <si>
    <t>SO 90-90</t>
  </si>
  <si>
    <t>Likvidace odpadů</t>
  </si>
  <si>
    <t xml:space="preserve">  SO 90-90</t>
  </si>
  <si>
    <t>POPLATKY ZA LIKVIDACI ODPADŮ NEKONTAMINOVANÝCH - 17 05 04 VYTĚŽENÉ ZEMINY A HORNINY - I. TŘÍDA - TĚŽITELNOSTI, VČ. DOPRAVY NA SKLÁDKU A MANIPULACE</t>
  </si>
  <si>
    <t>SO 661.2 
1733,0=1 733,000 [A] 
SO 201 
1334,712=1 334,712 [B] 
SO 221 
497,065=497,065 [C] 
SO 662 
19,517=19,517 [D] 
SO 101.1 
2145,575=2 145,575 [E] 
SO 101.2 
157,305=157,305 [F] 
SO 102 
558,505=558,505 [G] 
SO 103 
163,514=163,514 [H] 
SO 104 
138,70=138,700 [I] 
SO 105 
9,50=9,500 [J] 
SO 111 
61,446=61,446 [K] 
SO 301  
1118,705=1 118,705 [L] 
SO 302 
746,223=746,223 [M] 
SO 352 
1442,404=1 442,404 [N] 
SO 501 
18,720=18,720 [O] 
SO 671 
271,134=271,134 [P] 
SO 673 
19,0=19,000 [Q] 
SO 674 
14,0=14,000 [R] 
SO 421 
35,0=35,000 [S] 
SO 451 
122,0=122,000 [T] 
SO 001.2.1 
10111,990=10 111,990 [U] 
SO 001.2.2 
77,710=77,710 [V] 
SO 001.3 
48,165=48,165 [W] 
SO 710 
13,287=13,287 [X] 
Celkem: A+B+C+D+E+F+G+H+I+J+K+L+M+N+O+P+Q+R+S+T+U+V+W+X=20 857,177 [Y]</t>
  </si>
  <si>
    <t>NEOCEŇOVAT - POPLATKY ZA VYUŽITÍ MATERIÁLŮ NEKONTAMINOVANÝCH - včetně veškeré manipulace a dopravy</t>
  </si>
  <si>
    <t>POPLATKY ZA LIKVIDACI ODPADŮ NEKONTAMINOVANÝCH - 17 05 04  VYTĚŽENÉ ZEMINY A HORNINY -  II. TŘÍDA TĚŽITELNOSTI VČ. DOPRAVY NA SKLÁDKU A MANIPULACE</t>
  </si>
  <si>
    <t>SO 678 
61,370=61,370 [A] 
PS 675.1 
20,90=120,900 [B] 
Celkem: A+B=182,270 [C]</t>
  </si>
  <si>
    <t>POPLATKY ZA LIKVIDACI ODPADŮ NEKONTAMINOVANÝCH - 17 01 02  STAVEBNÍ A DEMOLIČNÍ SUŤ (CIHLY) VČ. DOPRAVY NA SKLÁDKU A MANIPULACE</t>
  </si>
  <si>
    <t>SO 710 
0,405=0,405 [A] 
SO 001.2.1 
3506,580=3 506,580 [B] 
SO 001.4 
51,644=51,644 [C] 
Celkem: A+B+C=3 558,629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</si>
  <si>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</si>
  <si>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POPLATKY ZA LIKVIDACI ODPADŮ NEKONTAMINOVANÝCH - 17 03 02 VYBOURANÝ ASFALTOVÝ BETON BEZ DEHTU - , VČ.DOPRAVY</t>
  </si>
  <si>
    <t>SO 661.2 
25,80=25,800 [A] 
SO 301 
22,275=22,275 [B] 
SO 352 
13,860=13,860 [C] 
SO 001.2.1 
1079,474=1 079,474 [D] 
SO 001.2.2 
31,020=31,020 [E] 
SO 001.3 
52,767=52,767 [F] 
Celkem: A+B+C+D+E+F=1 225,196 [G]</t>
  </si>
  <si>
    <t>POPLATKY ZA LIKVIDACI ODPADŮ NEKONTAMINOVANÝCH - 17 01 01  BETON Z DEMOLIC OBJEKTŮ, ZÁKLADŮ TV apod. VČ. DOPRAVY NA SKLÁDKU A MANIPULACE (prostý beton a armovaný beton)</t>
  </si>
  <si>
    <t>SO 661.1 
8,80=8,800 [A] 
SO 661.2 
36,0=36,000 [B] 
SO 662 
39,732=39,732 [C] 
SO 101.1 
56,236=56,236 [D] 
SO 101.2 
1,632=1,632 [E] 
SO 102 
12,172=12,172 [F] 
SO 103 
2,516=2,516 [G] 
SO 104 
4,964=4,964 [H] 
SO 105 
0,340=0,340 [I] 
SO 111 
0,211=0,211 [J] 
SO 301 
59,563=59,563 [K] 
SO 302 
59,563=59,563 [L] 
SO 352 
105,199=105,199 [M] 
SO 710 
31,618=31,618 [N] 
SO 671 
42,0=42,000 [O] 
SO 674 
0,80=0,800 [P] 
SO 001.2.1 
329,180=329,180 [Q] 
SO 001.2.2 
3,168=3,168 [R] 
SO 001.3 
4,829=4,829 [S] 
SO 001.4 
30,710=30,710 [T] 
Celkem: A+B+C+D+E+F+G+H+I+J+K+L+M+N+O+P+Q+R+S+T=829,233 [U]</t>
  </si>
  <si>
    <t>POPLATKY ZA LIKVIDACI ODPADŮ  NEKONTAMINOVANÝCH - 17 05 08 ŠTĚRK Z KOLEJIŠTĚ VČ. DOPRAVY NA SKLÁDKU A VEŠKERÉ MANIPULACE</t>
  </si>
  <si>
    <t>SO 661.1 
392,70=392,700 [A]</t>
  </si>
  <si>
    <t>POPLATKY ZA LIKVIDACI ODPADŮ NEKONTAMINOVANÝCH - 17 02 01  DŘEVO PO STAVEBNÍM POUŽITÍ, Z DEMOLIC VČ. DOPRAVY NA SKLÁDKU A MANIPULACE</t>
  </si>
  <si>
    <t>SO 701 
1,373=1,373 [A] 
SO 710 
1,457=1,457 [B] 
SO 001.4 
1,60=1,600 [C] 
Celkem: A+B+C=4,430 [D]</t>
  </si>
  <si>
    <t>POPLATKY ZA LIKVIDACI ODPADŮ NEKONTAMINOVANÝCH - 17 02 03  PLASTY Z INTERIÉRŮ REKONSTRUOVANÝCH - OBJEKTŮ VČ. DOPRAVY NA SKLÁDKU A MANIPULACE</t>
  </si>
  <si>
    <t>SO 701 
2,783=2,783 [A]</t>
  </si>
  <si>
    <t>POPLATKY ZA LIKVIDACI ODPADŮ NEKONTAMINOVANÝCH - 17 01 01 ŽELEZNIČNÍ PRAŽCE BETONOVÉ VČ. DOPRAVY NA SKLÁDKU A VEŠKERÉ MANIPULACE</t>
  </si>
  <si>
    <t>SO 661.1 
46,50=46,500 [A]</t>
  </si>
  <si>
    <t>POPLATKY ZA LIKVIDACI ODPADŮ NEKONTAMINOVANÝCH - 20 03 99 ODPAD PODOBNÝ KOMUNÁLNÍMU ODPADU VČ. DOPRAVY NA SKLÁDKU A MANIPULACE</t>
  </si>
  <si>
    <t>SO 673 
0,050=0,050 [A] 
SO 674 
0,050=0,050 [B] 
SO 421 
0,050=0,050 [C] 
SO 451 
0,010=0,010 [D] 
SO 001.2.1 
11,0=11,000 [E] 
Celkem: A+B+C+D+E=11,160 [F]</t>
  </si>
  <si>
    <t>POPLATKY ZA LIKVIDACI ODPADŮ NEKONTAMINOVANÝCH - 17 02 03 POLYETYLENOVÉ PODLOŽKY (ŽEL. SVRŠEK) VČ. DOPRAVY NA SKLÁDKU A VEŠKERÉ MANIPULACE</t>
  </si>
  <si>
    <t>SO 661.1 
0,105=0,105 [A]</t>
  </si>
  <si>
    <t>POPLATKY ZA LIKVIDACI ODPADŮ NEKONTAMINOVANÝCH - 07 02 99 PRYŽ VČ. DOPRAVY NA SKLÁDKU A VEŠKERÉ MANIPULACE</t>
  </si>
  <si>
    <t>SO 661.1 
5,955=5,955 [A]</t>
  </si>
  <si>
    <t>POPLATKY ZA LIKVIDACI ODPADŮ NEKONTAMINOVANÝCH - 17 01 03 IZOLÁTORY PORCELÁNOVÉ VČ. DOPRAVY NA SKLÁDKU A VEŠKERÉ MANIPULACE</t>
  </si>
  <si>
    <t>SO 671 
0,198=0,198 [A] 
SO 672 
0,330=0,330 [B] 
Celkem: A+B=0,528 [C]</t>
  </si>
  <si>
    <t>POPLATKY ZA LIKVIDACI ODPADŮ NEKONTAMINOVANÝCH - 17 01 03 VČ. DOPRAVY NA SKLÁDKU A MANIPULACE</t>
  </si>
  <si>
    <t>R - pol</t>
  </si>
  <si>
    <t>SO 501 
0,015=0,015 [A]</t>
  </si>
  <si>
    <t>POPLATKY ZA LIKVIDACI ODPADŮ NEKONTAMINOVANÝCH - 16 02 14 ELEKTROŠROT (VYŘAZENÁ EL. ZAŘÍZENÍ A - PŘÍSTR. - AL, CU A VZ. KOVY) VČ. DOPRAVY NA SKLÁDKU A MANIPULACE</t>
  </si>
  <si>
    <t>PS 677 
0,002=0,002 [A] 
SO 678 
0,020=0,020 [B] 
SO 674 
0,050=0,050 [C] 
Celkem: A+B+C=0,072 [D]</t>
  </si>
  <si>
    <t>POPLATKY ZA LIKVIDACI ODPADŮ NEKONTAMINOVANÝCH - 17 05 04 KAMENNÁ SUŤ VČ. DOPRAVY NA SKLÁDKU A MANIPULACE</t>
  </si>
  <si>
    <t>SO 661.2 
66,40=66,400 [A] 
SO 662 
19,80=19,800 [B] 
SO 301 
12,454=12,454 [C] 
SO 352 
7,749=7,749 [D] 
SO 001.2.1 
4258,409=4 258,409 [E] 
SO 001.2.2 
54,355=54,355 [F] 
SO 001.3 
176,520=176,520 [G] 
Celkem: A+B+C+D+E+F+G=4 595,687 [H]</t>
  </si>
  <si>
    <t>POPLATKY ZA LIKVIDACI ODPADŮ NEBEZPEČNÝCH - 17 03 01* ASFALTOVÉ SMĚSI OBSAHUJÍCÍ DEHET, - VČETNĚ DOPRAVY - Evidenční položka - N odpad: nebezpečné lát</t>
  </si>
  <si>
    <t>SO 001.2.1 
776,160=776,160 [A] 
SO 001.2.2 
43,780=43,780 [B] 
Celkem: A+B=819,940 [C]</t>
  </si>
  <si>
    <t>POPLATKY ZA LIKVIDACI ODPADŮ NEBEZPEČNÝCH - KABELY S PLASTOVOU IZOLACÍ VČ. DOPRAVY NA SKLÁDKU A MANIPULACE</t>
  </si>
  <si>
    <t>PS 677 
0,001=0,001 [A] 
SO 678 
0,565=0,565 [B] 
SO 673 
0,007=0,007 [C] 
SO 674 
0,009=0,009 [D] 
SO 421 
0,008=0,008 [E] 
SO 451 
0,015=0,015 [F] 
Celkem: A+B+C+D+E+F=0,605 [G]</t>
  </si>
  <si>
    <t>POPLATKY ZA LIKVIDACI ODPADŮ NEBEZPEČNÝCH - 17 06 01*  IZOLAČNÍ MATERIÁLY S OBSAHEM AZBESTU VČ. DOPRAVY NA SKLÁDKU A MANIPULACE</t>
  </si>
  <si>
    <t>SO 001.4 
0,711=0,711 [A]</t>
  </si>
  <si>
    <t>POPLATKY ZA LIKVIDACI ODPADŮ NEBEZPEČNÝCH - 17 05 03* ZEMINA A KAMENÍ OBSAHUJÍCÍ NEBEZPEČNÉ LÁTKY - VČ. DOPRAVY NA SKLÁDKU A MANIPULACE</t>
  </si>
  <si>
    <t>SO 001.2.1 
619,970=619,970 [A]</t>
  </si>
  <si>
    <t>POPLATKY ZA LIKVIDACI ODPADŮ NEKONTAMINOVANÝCH - ŽELEZNÝ ŠROT VČ. DOPRAVY NA SKLÁDKU A VEŠKERÉ MANIPULACE</t>
  </si>
  <si>
    <t>SO 661.1 
12,0=12,000 [A] 
SO 001.2.1 
0,70=0,700 [B] 
Celkem: A+B=12,700 [C]</t>
  </si>
  <si>
    <t>POPLATKY ZA LIKVIDACI ODPADŮ - 15 01 01 PAPÍROVÉ A LEPENKOVÉ OBALY VČ. DOPRAVY NA SKLÁDKU A MANIPULACE</t>
  </si>
  <si>
    <t>SO 673 
0,020=0,020 [A] 
SO 674 
0,007=0,007 [B] 
SO 421 
0,004=0,004 [C] 
SO 451 
0,030=0,030 [D] 
Celkem: A+B+C+D=0,061 [E]</t>
  </si>
  <si>
    <t>POPLATKY ZA LIKVIDACI ODPADŮ - 15 01 02 PLASTOVÉ OBALY VČ. DOPRAVY NA SKLÁDKU A MANIPULACE</t>
  </si>
  <si>
    <t>SO 673 
0,020=0,020 [A] 
SO 674 
0,008=0,008 [B] 
SO 421 
0,005=0,005 [C] 
SO 451 
0,030=0,030 [D] 
Celkem: A+B+C+D=0,063 [E]</t>
  </si>
  <si>
    <t>POPLATKY ZA LIKVIDACI ODPADŮ VČ. DOPRAVY NA SKLÁDKU A MANIPULACE</t>
  </si>
  <si>
    <t>SO 001.5 
84,223=84,223 [A]</t>
  </si>
  <si>
    <t>SO 98-98</t>
  </si>
  <si>
    <t>Všeobecný objekt</t>
  </si>
  <si>
    <t xml:space="preserve">  SO 98-98</t>
  </si>
  <si>
    <t>Dokumentace stavby</t>
  </si>
  <si>
    <t>VSEOB001</t>
  </si>
  <si>
    <t>Geodetická dokumentace skutečného provedení stavby</t>
  </si>
  <si>
    <t>v předepsaném rozsahu a počtu dle VTP a ZTP 
1=1,000 [A]</t>
  </si>
  <si>
    <t>Vypracování geodetické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</si>
  <si>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</si>
  <si>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</si>
  <si>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</si>
  <si>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</si>
  <si>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</si>
  <si>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 Vypracování kompletní dokumentace skutečného provedení v elektronické formě.</t>
  </si>
  <si>
    <t>Vypracování kompletní dokumentace skutečného provedení v elektronické formě.  
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</si>
  <si>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</si>
  <si>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</si>
  <si>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D.1.3 případně jiné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</si>
  <si>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</si>
  <si>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</si>
  <si>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t>
  </si>
  <si>
    <t>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</si>
  <si>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</si>
  <si>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</si>
  <si>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t>
  </si>
  <si>
    <t>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</si>
  <si>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</si>
  <si>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Hlukové měření pro účely realizace stavby</t>
  </si>
  <si>
    <t>v předepsaném rozsahu a počtu dle VTP a ZTP  
1,0=1,000 [A]</t>
  </si>
  <si>
    <t>popis položky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</si>
  <si>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VSEOB009</t>
  </si>
  <si>
    <t>Biologický a ekologický dozor, biotechnická opatření</t>
  </si>
  <si>
    <t>Položka zahrnuje veškeré činnosti nezbytné k zajištění ekologického a biologického dozoru na stavbě. Položka zahrnuje  všechny nezbytné práce, náklady a zařízení  včetně  všech doprav a pomocného materiálu nutných  pro uskutečnění dozorů. Položka zahrnuje veškeré činnosti nezbytné k zajištění biotechnických opatření na stavbě. Položka zahrnuje  všechny nezbytné práce, náklady a zařízení  včetně  všech doprav a pomocného materiálu nutných  pro uskutečnění opatření.</t>
  </si>
  <si>
    <t>VSEOB010</t>
  </si>
  <si>
    <t>Geoelektrické a korozní průzkumy před a po realizaci stavby</t>
  </si>
  <si>
    <t>Položka zahrnuje veškeré činnosti nezbytné k zajištění korozního měření na stavbě. Při výstavbě je nutné provézt korozní měření dle SŽDC SR 5/7(S) a TP124 na jednotlivých stavebních objektech. Včetně vyhodnocení korozního měření. Měřeno před a po realizaci stavby.</t>
  </si>
  <si>
    <t>VSEOB011</t>
  </si>
  <si>
    <t>Zajištění vytyčení inženýrských sítí pro potřeby stavby, pasporty pro účely stavby</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</si>
  <si>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</si>
  <si>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VSEOB012</t>
  </si>
  <si>
    <t>Dozorce přechodu během realizace</t>
  </si>
  <si>
    <t>Položka zahrnuje veškeré činnosti nezbytné k zajištění přechodů, přejezdů během realizace stavby. Položka zahrnuje  všechny nezbytné práce, náklady a zařízení  včetně  všech doprav a pomocného materiálu, zpráv, projednání nutných pro uskutečnění této činnosti.</t>
  </si>
  <si>
    <t>VSEOB013</t>
  </si>
  <si>
    <t>Nájmy, zábory, věcná břemena placená zhotovitelem a publicita stavby</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</si>
  <si>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  
Zajištění propagace stavby dle podmínek poskytovatele dotace    
Součastí položky jsou veškeré nezbytné práce, doprava a pomocný materiál, nezbytný pro uskutečnění dané činnosti. Detailně jsou specifikace požadavků na publicitu uvedené v ZTP. Položka zahrnuje  všechny nezbytné práce, náklady a zařízení  včetně  všech doprav a pomocného materiálu nutných  pro uskutečnění publicity projektu.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</si>
</sst>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6" fillId="0" borderId="1" xfId="0" applyFont="1" applyBorder="1" applyAlignment="1" quotePrefix="1">
      <alignment horizontal="left" vertical="center" wrapText="1"/>
    </xf>
    <xf numFmtId="0" fontId="0" fillId="0" borderId="1" xfId="0"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styles" Target="styles.xml" /><Relationship Id="rId44" Type="http://schemas.openxmlformats.org/officeDocument/2006/relationships/sharedStrings" Target="sharedStrings.xml" /><Relationship Id="rId4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6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0+C10+C14+C16+C18+C20+C22+C26+C30+C35+C43+C45+C48+C51+C56+C62+C64</f>
      </c>
      <c s="1"/>
      <c s="1"/>
    </row>
    <row r="7" spans="1:5" ht="12.75" customHeight="1">
      <c r="A7" s="1"/>
      <c s="4" t="s">
        <v>5</v>
      </c>
      <c s="7">
        <f>0+E10+E14+E16+E18+E20+E22+E26+E30+E35+E43+E45+E48+E51+E56+E62+E64</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0+C11+C12+C13</f>
      </c>
      <c s="20">
        <f>0+D11+D12+D13</f>
      </c>
      <c s="20">
        <f>0+E11+E12+E13</f>
      </c>
    </row>
    <row r="11" spans="1:5" ht="12.75" customHeight="1">
      <c r="A11" s="21" t="s">
        <v>49</v>
      </c>
      <c s="21" t="s">
        <v>29</v>
      </c>
      <c s="22">
        <f>'D.1.1_PS 675.1'!I3</f>
      </c>
      <c s="22">
        <f>'D.1.1_PS 675.1'!O2</f>
      </c>
      <c s="22">
        <f>C11+D11</f>
      </c>
    </row>
    <row r="12" spans="1:5" ht="12.75" customHeight="1">
      <c r="A12" s="21" t="s">
        <v>188</v>
      </c>
      <c s="21" t="s">
        <v>187</v>
      </c>
      <c s="22">
        <f>'D.1.1_PS 675.2'!I3</f>
      </c>
      <c s="22">
        <f>'D.1.1_PS 675.2'!O2</f>
      </c>
      <c s="22">
        <f>C12+D12</f>
      </c>
    </row>
    <row r="13" spans="1:5" ht="12.75" customHeight="1">
      <c r="A13" s="21" t="s">
        <v>196</v>
      </c>
      <c s="21" t="s">
        <v>195</v>
      </c>
      <c s="22">
        <f>'D.1.1_PS 676'!I3</f>
      </c>
      <c s="22">
        <f>'D.1.1_PS 676'!O2</f>
      </c>
      <c s="22">
        <f>C13+D13</f>
      </c>
    </row>
    <row r="14" spans="1:5" ht="12.75" customHeight="1">
      <c r="A14" s="19" t="s">
        <v>219</v>
      </c>
      <c s="19" t="s">
        <v>220</v>
      </c>
      <c s="20">
        <f>0+C15</f>
      </c>
      <c s="20">
        <f>0+D15</f>
      </c>
      <c s="20">
        <f>0+E15</f>
      </c>
    </row>
    <row r="15" spans="1:5" ht="12.75" customHeight="1">
      <c r="A15" s="21" t="s">
        <v>223</v>
      </c>
      <c s="21" t="s">
        <v>222</v>
      </c>
      <c s="22">
        <f>'D.1.2_PS 677'!I3</f>
      </c>
      <c s="22">
        <f>'D.1.2_PS 677'!O2</f>
      </c>
      <c s="22">
        <f>C15+D15</f>
      </c>
    </row>
    <row r="16" spans="1:5" ht="12.75" customHeight="1">
      <c r="A16" s="19" t="s">
        <v>253</v>
      </c>
      <c s="19" t="s">
        <v>254</v>
      </c>
      <c s="20">
        <f>0+C17</f>
      </c>
      <c s="20">
        <f>0+D17</f>
      </c>
      <c s="20">
        <f>0+E17</f>
      </c>
    </row>
    <row r="17" spans="1:5" ht="12.75" customHeight="1">
      <c r="A17" s="21" t="s">
        <v>256</v>
      </c>
      <c s="21" t="s">
        <v>254</v>
      </c>
      <c s="22">
        <f>'D.2.1.1_SO 661.1'!I3</f>
      </c>
      <c s="22">
        <f>'D.2.1.1_SO 661.1'!O2</f>
      </c>
      <c s="22">
        <f>C17+D17</f>
      </c>
    </row>
    <row r="18" spans="1:5" ht="12.75" customHeight="1">
      <c r="A18" s="19" t="s">
        <v>347</v>
      </c>
      <c s="19" t="s">
        <v>348</v>
      </c>
      <c s="20">
        <f>0+C19</f>
      </c>
      <c s="20">
        <f>0+D19</f>
      </c>
      <c s="20">
        <f>0+E19</f>
      </c>
    </row>
    <row r="19" spans="1:5" ht="12.75" customHeight="1">
      <c r="A19" s="21" t="s">
        <v>351</v>
      </c>
      <c s="21" t="s">
        <v>350</v>
      </c>
      <c s="22">
        <f>'D.2.1.11_SO 701'!I3</f>
      </c>
      <c s="22">
        <f>'D.2.1.11_SO 701'!O2</f>
      </c>
      <c s="22">
        <f>C19+D19</f>
      </c>
    </row>
    <row r="20" spans="1:5" ht="12.75" customHeight="1">
      <c r="A20" s="19" t="s">
        <v>506</v>
      </c>
      <c s="19" t="s">
        <v>507</v>
      </c>
      <c s="20">
        <f>0+C21</f>
      </c>
      <c s="20">
        <f>0+D21</f>
      </c>
      <c s="20">
        <f>0+E21</f>
      </c>
    </row>
    <row r="21" spans="1:5" ht="12.75" customHeight="1">
      <c r="A21" s="21" t="s">
        <v>509</v>
      </c>
      <c s="21" t="s">
        <v>507</v>
      </c>
      <c s="22">
        <f>'D.2.1.2_SO 661.2'!I3</f>
      </c>
      <c s="22">
        <f>'D.2.1.2_SO 661.2'!O2</f>
      </c>
      <c s="22">
        <f>C21+D21</f>
      </c>
    </row>
    <row r="22" spans="1:5" ht="12.75" customHeight="1">
      <c r="A22" s="19" t="s">
        <v>673</v>
      </c>
      <c s="19" t="s">
        <v>674</v>
      </c>
      <c s="20">
        <f>0+C23+C24+C25</f>
      </c>
      <c s="20">
        <f>0+D23+D24+D25</f>
      </c>
      <c s="20">
        <f>0+E23+E24+E25</f>
      </c>
    </row>
    <row r="23" spans="1:5" ht="12.75" customHeight="1">
      <c r="A23" s="21" t="s">
        <v>677</v>
      </c>
      <c s="21" t="s">
        <v>676</v>
      </c>
      <c s="22">
        <f>'D.2.1.5_SO 201'!I3</f>
      </c>
      <c s="22">
        <f>'D.2.1.5_SO 201'!O2</f>
      </c>
      <c s="22">
        <f>C23+D23</f>
      </c>
    </row>
    <row r="24" spans="1:5" ht="12.75" customHeight="1">
      <c r="A24" s="21" t="s">
        <v>1114</v>
      </c>
      <c s="21" t="s">
        <v>1113</v>
      </c>
      <c s="22">
        <f>'D.2.1.5_SO 221'!I3</f>
      </c>
      <c s="22">
        <f>'D.2.1.5_SO 221'!O2</f>
      </c>
      <c s="22">
        <f>C24+D24</f>
      </c>
    </row>
    <row r="25" spans="1:5" ht="12.75" customHeight="1">
      <c r="A25" s="21" t="s">
        <v>1234</v>
      </c>
      <c s="21" t="s">
        <v>1233</v>
      </c>
      <c s="22">
        <f>'D.2.1.5_SO 662'!I3</f>
      </c>
      <c s="22">
        <f>'D.2.1.5_SO 662'!O2</f>
      </c>
      <c s="22">
        <f>C25+D25</f>
      </c>
    </row>
    <row r="26" spans="1:5" ht="12.75" customHeight="1">
      <c r="A26" s="19" t="s">
        <v>1268</v>
      </c>
      <c s="19" t="s">
        <v>1269</v>
      </c>
      <c s="20">
        <f>0+C27+C28+C29</f>
      </c>
      <c s="20">
        <f>0+D27+D28+D29</f>
      </c>
      <c s="20">
        <f>0+E27+E28+E29</f>
      </c>
    </row>
    <row r="27" spans="1:5" ht="12.75" customHeight="1">
      <c r="A27" s="21" t="s">
        <v>1272</v>
      </c>
      <c s="21" t="s">
        <v>1271</v>
      </c>
      <c s="22">
        <f>'D.2.1.6_SO 461'!I3</f>
      </c>
      <c s="22">
        <f>'D.2.1.6_SO 461'!O2</f>
      </c>
      <c s="22">
        <f>C27+D27</f>
      </c>
    </row>
    <row r="28" spans="1:5" ht="12.75" customHeight="1">
      <c r="A28" s="21" t="s">
        <v>1279</v>
      </c>
      <c s="21" t="s">
        <v>1278</v>
      </c>
      <c s="22">
        <f>'D.2.1.6_SO 462'!I3</f>
      </c>
      <c s="22">
        <f>'D.2.1.6_SO 462'!O2</f>
      </c>
      <c s="22">
        <f>C28+D28</f>
      </c>
    </row>
    <row r="29" spans="1:5" ht="12.75" customHeight="1">
      <c r="A29" s="21" t="s">
        <v>1284</v>
      </c>
      <c s="21" t="s">
        <v>1283</v>
      </c>
      <c s="22">
        <f>'D.2.1.6_SO 678'!I3</f>
      </c>
      <c s="22">
        <f>'D.2.1.6_SO 678'!O2</f>
      </c>
      <c s="22">
        <f>C29+D29</f>
      </c>
    </row>
    <row r="30" spans="1:5" ht="12.75" customHeight="1">
      <c r="A30" s="19" t="s">
        <v>1400</v>
      </c>
      <c s="19" t="s">
        <v>1401</v>
      </c>
      <c s="20">
        <f>0+C31+C32+C33+C34</f>
      </c>
      <c s="20">
        <f>0+D31+D32+D33+D34</f>
      </c>
      <c s="20">
        <f>0+E31+E32+E33+E34</f>
      </c>
    </row>
    <row r="31" spans="1:5" ht="12.75" customHeight="1">
      <c r="A31" s="21" t="s">
        <v>1404</v>
      </c>
      <c s="21" t="s">
        <v>1403</v>
      </c>
      <c s="22">
        <f>'D.2.1.7_SO 301'!I3</f>
      </c>
      <c s="22">
        <f>'D.2.1.7_SO 301'!O2</f>
      </c>
      <c s="22">
        <f>C31+D31</f>
      </c>
    </row>
    <row r="32" spans="1:5" ht="12.75" customHeight="1">
      <c r="A32" s="21" t="s">
        <v>1513</v>
      </c>
      <c s="21" t="s">
        <v>1512</v>
      </c>
      <c s="22">
        <f>'D.2.1.7_SO 302'!I3</f>
      </c>
      <c s="22">
        <f>'D.2.1.7_SO 302'!O2</f>
      </c>
      <c s="22">
        <f>C32+D32</f>
      </c>
    </row>
    <row r="33" spans="1:5" ht="12.75" customHeight="1">
      <c r="A33" s="21" t="s">
        <v>1548</v>
      </c>
      <c s="21" t="s">
        <v>1547</v>
      </c>
      <c s="22">
        <f>'D.2.1.7_SO 352'!I3</f>
      </c>
      <c s="22">
        <f>'D.2.1.7_SO 352'!O2</f>
      </c>
      <c s="22">
        <f>C33+D33</f>
      </c>
    </row>
    <row r="34" spans="1:5" ht="12.75" customHeight="1">
      <c r="A34" s="21" t="s">
        <v>1637</v>
      </c>
      <c s="21" t="s">
        <v>1636</v>
      </c>
      <c s="22">
        <f>'D.2.1.7_SO 501'!I3</f>
      </c>
      <c s="22">
        <f>'D.2.1.7_SO 501'!O2</f>
      </c>
      <c s="22">
        <f>C34+D34</f>
      </c>
    </row>
    <row r="35" spans="1:5" ht="12.75" customHeight="1">
      <c r="A35" s="19" t="s">
        <v>1764</v>
      </c>
      <c s="19" t="s">
        <v>1765</v>
      </c>
      <c s="20">
        <f>0+C36+C37+C38+C39+C40+C41+C42</f>
      </c>
      <c s="20">
        <f>0+D36+D37+D38+D39+D40+D41+D42</f>
      </c>
      <c s="20">
        <f>0+E36+E37+E38+E39+E40+E41+E42</f>
      </c>
    </row>
    <row r="36" spans="1:5" ht="12.75" customHeight="1">
      <c r="A36" s="21" t="s">
        <v>1768</v>
      </c>
      <c s="21" t="s">
        <v>1767</v>
      </c>
      <c s="22">
        <f>'D.2.1.9_SO 101.1'!I3</f>
      </c>
      <c s="22">
        <f>'D.2.1.9_SO 101.1'!O2</f>
      </c>
      <c s="22">
        <f>C36+D36</f>
      </c>
    </row>
    <row r="37" spans="1:5" ht="12.75" customHeight="1">
      <c r="A37" s="21" t="s">
        <v>1920</v>
      </c>
      <c s="21" t="s">
        <v>1919</v>
      </c>
      <c s="22">
        <f>'D.2.1.9_SO 101.2'!I3</f>
      </c>
      <c s="22">
        <f>'D.2.1.9_SO 101.2'!O2</f>
      </c>
      <c s="22">
        <f>C37+D37</f>
      </c>
    </row>
    <row r="38" spans="1:5" ht="12.75" customHeight="1">
      <c r="A38" s="21" t="s">
        <v>1962</v>
      </c>
      <c s="21" t="s">
        <v>1961</v>
      </c>
      <c s="22">
        <f>'D.2.1.9_SO 102'!I3</f>
      </c>
      <c s="22">
        <f>'D.2.1.9_SO 102'!O2</f>
      </c>
      <c s="22">
        <f>C38+D38</f>
      </c>
    </row>
    <row r="39" spans="1:5" ht="12.75" customHeight="1">
      <c r="A39" s="21" t="s">
        <v>2051</v>
      </c>
      <c s="21" t="s">
        <v>2050</v>
      </c>
      <c s="22">
        <f>'D.2.1.9_SO 103'!I3</f>
      </c>
      <c s="22">
        <f>'D.2.1.9_SO 103'!O2</f>
      </c>
      <c s="22">
        <f>C39+D39</f>
      </c>
    </row>
    <row r="40" spans="1:5" ht="12.75" customHeight="1">
      <c r="A40" s="21" t="s">
        <v>2090</v>
      </c>
      <c s="21" t="s">
        <v>2089</v>
      </c>
      <c s="22">
        <f>'D.2.1.9_SO 104'!I3</f>
      </c>
      <c s="22">
        <f>'D.2.1.9_SO 104'!O2</f>
      </c>
      <c s="22">
        <f>C40+D40</f>
      </c>
    </row>
    <row r="41" spans="1:5" ht="12.75" customHeight="1">
      <c r="A41" s="21" t="s">
        <v>2123</v>
      </c>
      <c s="21" t="s">
        <v>2122</v>
      </c>
      <c s="22">
        <f>'D.2.1.9_SO 105'!I3</f>
      </c>
      <c s="22">
        <f>'D.2.1.9_SO 105'!O2</f>
      </c>
      <c s="22">
        <f>C41+D41</f>
      </c>
    </row>
    <row r="42" spans="1:5" ht="12.75" customHeight="1">
      <c r="A42" s="21" t="s">
        <v>2148</v>
      </c>
      <c s="21" t="s">
        <v>2147</v>
      </c>
      <c s="22">
        <f>'D.2.1.9_SO 111'!I3</f>
      </c>
      <c s="22">
        <f>'D.2.1.9_SO 111'!O2</f>
      </c>
      <c s="22">
        <f>C42+D42</f>
      </c>
    </row>
    <row r="43" spans="1:5" ht="12.75" customHeight="1">
      <c r="A43" s="19" t="s">
        <v>2186</v>
      </c>
      <c s="19" t="s">
        <v>2187</v>
      </c>
      <c s="20">
        <f>0+C44</f>
      </c>
      <c s="20">
        <f>0+D44</f>
      </c>
      <c s="20">
        <f>0+E44</f>
      </c>
    </row>
    <row r="44" spans="1:5" ht="12.75" customHeight="1">
      <c r="A44" s="21" t="s">
        <v>2190</v>
      </c>
      <c s="21" t="s">
        <v>2189</v>
      </c>
      <c s="22">
        <f>'D.2.2.6_SO 710'!I3</f>
      </c>
      <c s="22">
        <f>'D.2.2.6_SO 710'!O2</f>
      </c>
      <c s="22">
        <f>C44+D44</f>
      </c>
    </row>
    <row r="45" spans="1:5" ht="12.75" customHeight="1">
      <c r="A45" s="19" t="s">
        <v>2322</v>
      </c>
      <c s="19" t="s">
        <v>2323</v>
      </c>
      <c s="20">
        <f>0+C46+C47</f>
      </c>
      <c s="20">
        <f>0+D46+D47</f>
      </c>
      <c s="20">
        <f>0+E46+E47</f>
      </c>
    </row>
    <row r="46" spans="1:5" ht="12.75" customHeight="1">
      <c r="A46" s="21" t="s">
        <v>2326</v>
      </c>
      <c s="21" t="s">
        <v>2325</v>
      </c>
      <c s="22">
        <f>'D.2.3.1_SO 671'!I3</f>
      </c>
      <c s="22">
        <f>'D.2.3.1_SO 671'!O2</f>
      </c>
      <c s="22">
        <f>C46+D46</f>
      </c>
    </row>
    <row r="47" spans="1:5" ht="12.75" customHeight="1">
      <c r="A47" s="21" t="s">
        <v>2589</v>
      </c>
      <c s="21" t="s">
        <v>2588</v>
      </c>
      <c s="22">
        <f>'D.2.3.1_SO 672'!I3</f>
      </c>
      <c s="22">
        <f>'D.2.3.1_SO 672'!O2</f>
      </c>
      <c s="22">
        <f>C47+D47</f>
      </c>
    </row>
    <row r="48" spans="1:5" ht="12.75" customHeight="1">
      <c r="A48" s="19" t="s">
        <v>2640</v>
      </c>
      <c s="19" t="s">
        <v>2641</v>
      </c>
      <c s="20">
        <f>0+C49+C50</f>
      </c>
      <c s="20">
        <f>0+D49+D50</f>
      </c>
      <c s="20">
        <f>0+E49+E50</f>
      </c>
    </row>
    <row r="49" spans="1:5" ht="12.75" customHeight="1">
      <c r="A49" s="21" t="s">
        <v>2644</v>
      </c>
      <c s="21" t="s">
        <v>2643</v>
      </c>
      <c s="22">
        <f>'D.2.3.6_SO 673'!I3</f>
      </c>
      <c s="22">
        <f>'D.2.3.6_SO 673'!O2</f>
      </c>
      <c s="22">
        <f>C49+D49</f>
      </c>
    </row>
    <row r="50" spans="1:5" ht="12.75" customHeight="1">
      <c r="A50" s="21" t="s">
        <v>2749</v>
      </c>
      <c s="21" t="s">
        <v>2748</v>
      </c>
      <c s="22">
        <f>'D.2.3.6_SO 674'!I3</f>
      </c>
      <c s="22">
        <f>'D.2.3.6_SO 674'!O2</f>
      </c>
      <c s="22">
        <f>C50+D50</f>
      </c>
    </row>
    <row r="51" spans="1:5" ht="12.75" customHeight="1">
      <c r="A51" s="19" t="s">
        <v>2805</v>
      </c>
      <c s="19" t="s">
        <v>2806</v>
      </c>
      <c s="20">
        <f>0+C52+C53+C54+C55</f>
      </c>
      <c s="20">
        <f>0+D52+D53+D54+D55</f>
      </c>
      <c s="20">
        <f>0+E52+E53+E54+E55</f>
      </c>
    </row>
    <row r="52" spans="1:5" ht="12.75" customHeight="1">
      <c r="A52" s="21" t="s">
        <v>2809</v>
      </c>
      <c s="21" t="s">
        <v>2808</v>
      </c>
      <c s="22">
        <f>'D.2.3.9_SO 401'!I3</f>
      </c>
      <c s="22">
        <f>'D.2.3.9_SO 401'!O2</f>
      </c>
      <c s="22">
        <f>C52+D52</f>
      </c>
    </row>
    <row r="53" spans="1:5" ht="12.75" customHeight="1">
      <c r="A53" s="21" t="s">
        <v>2813</v>
      </c>
      <c s="21" t="s">
        <v>2812</v>
      </c>
      <c s="22">
        <f>'D.2.3.9_SO 421'!I3</f>
      </c>
      <c s="22">
        <f>'D.2.3.9_SO 421'!O2</f>
      </c>
      <c s="22">
        <f>C53+D53</f>
      </c>
    </row>
    <row r="54" spans="1:5" ht="12.75" customHeight="1">
      <c r="A54" s="21" t="s">
        <v>2864</v>
      </c>
      <c s="21" t="s">
        <v>2863</v>
      </c>
      <c s="22">
        <f>'D.2.3.9_SO 451'!I3</f>
      </c>
      <c s="22">
        <f>'D.2.3.9_SO 451'!O2</f>
      </c>
      <c s="22">
        <f>C54+D54</f>
      </c>
    </row>
    <row r="55" spans="1:5" ht="12.75" customHeight="1">
      <c r="A55" s="21" t="s">
        <v>2937</v>
      </c>
      <c s="21" t="s">
        <v>2936</v>
      </c>
      <c s="22">
        <f>'D.2.3.9_SO 452'!I3</f>
      </c>
      <c s="22">
        <f>'D.2.3.9_SO 452'!O2</f>
      </c>
      <c s="22">
        <f>C55+D55</f>
      </c>
    </row>
    <row r="56" spans="1:5" ht="12.75" customHeight="1">
      <c r="A56" s="19" t="s">
        <v>2940</v>
      </c>
      <c s="19" t="s">
        <v>2941</v>
      </c>
      <c s="20">
        <f>0+C57+C58+C59+C60+C61</f>
      </c>
      <c s="20">
        <f>0+D57+D58+D59+D60+D61</f>
      </c>
      <c s="20">
        <f>0+E57+E58+E59+E60+E61</f>
      </c>
    </row>
    <row r="57" spans="1:5" ht="12.75" customHeight="1">
      <c r="A57" s="21" t="s">
        <v>2944</v>
      </c>
      <c s="21" t="s">
        <v>2943</v>
      </c>
      <c s="22">
        <f>'D.2.4.1_SO 001.2.1'!I3</f>
      </c>
      <c s="22">
        <f>'D.2.4.1_SO 001.2.1'!O2</f>
      </c>
      <c s="22">
        <f>C57+D57</f>
      </c>
    </row>
    <row r="58" spans="1:5" ht="12.75" customHeight="1">
      <c r="A58" s="21" t="s">
        <v>3022</v>
      </c>
      <c s="21" t="s">
        <v>3021</v>
      </c>
      <c s="22">
        <f>'D.2.4.1_SO 001.2.2'!I3</f>
      </c>
      <c s="22">
        <f>'D.2.4.1_SO 001.2.2'!O2</f>
      </c>
      <c s="22">
        <f>C58+D58</f>
      </c>
    </row>
    <row r="59" spans="1:5" ht="12.75" customHeight="1">
      <c r="A59" s="21" t="s">
        <v>3038</v>
      </c>
      <c s="21" t="s">
        <v>3037</v>
      </c>
      <c s="22">
        <f>'D.2.4.1_SO 001.3'!I3</f>
      </c>
      <c s="22">
        <f>'D.2.4.1_SO 001.3'!O2</f>
      </c>
      <c s="22">
        <f>C59+D59</f>
      </c>
    </row>
    <row r="60" spans="1:5" ht="12.75" customHeight="1">
      <c r="A60" s="21" t="s">
        <v>3074</v>
      </c>
      <c s="21" t="s">
        <v>3073</v>
      </c>
      <c s="22">
        <f>'D.2.4.1_SO 001.4'!I3</f>
      </c>
      <c s="22">
        <f>'D.2.4.1_SO 001.4'!O2</f>
      </c>
      <c s="22">
        <f>C60+D60</f>
      </c>
    </row>
    <row r="61" spans="1:5" ht="12.75" customHeight="1">
      <c r="A61" s="21" t="s">
        <v>3093</v>
      </c>
      <c s="21" t="s">
        <v>3092</v>
      </c>
      <c s="22">
        <f>'D.2.4.1_SO 001.5'!I3</f>
      </c>
      <c s="22">
        <f>'D.2.4.1_SO 001.5'!O2</f>
      </c>
      <c s="22">
        <f>C61+D61</f>
      </c>
    </row>
    <row r="62" spans="1:5" ht="12.75" customHeight="1">
      <c r="A62" s="19" t="s">
        <v>3107</v>
      </c>
      <c s="19" t="s">
        <v>3108</v>
      </c>
      <c s="20">
        <f>0+C63</f>
      </c>
      <c s="20">
        <f>0+D63</f>
      </c>
      <c s="20">
        <f>0+E63</f>
      </c>
    </row>
    <row r="63" spans="1:5" ht="12.75" customHeight="1">
      <c r="A63" s="21" t="s">
        <v>3111</v>
      </c>
      <c s="21" t="s">
        <v>3110</v>
      </c>
      <c s="22">
        <f>'D.2.4.2_SO 801'!I3</f>
      </c>
      <c s="22">
        <f>'D.2.4.2_SO 801'!O2</f>
      </c>
      <c s="22">
        <f>C63+D63</f>
      </c>
    </row>
    <row r="64" spans="1:5" ht="12.75" customHeight="1">
      <c r="A64" s="19" t="s">
        <v>3178</v>
      </c>
      <c s="19" t="s">
        <v>2731</v>
      </c>
      <c s="20">
        <f>0+C65+C66</f>
      </c>
      <c s="20">
        <f>0+D65+D66</f>
      </c>
      <c s="20">
        <f>0+E65+E66</f>
      </c>
    </row>
    <row r="65" spans="1:5" ht="12.75" customHeight="1">
      <c r="A65" s="21" t="s">
        <v>3181</v>
      </c>
      <c s="21" t="s">
        <v>3180</v>
      </c>
      <c s="22">
        <f>'D.9_SO 90-90'!I3</f>
      </c>
      <c s="22">
        <f>'D.9_SO 90-90'!O2</f>
      </c>
      <c s="22">
        <f>C65+D65</f>
      </c>
    </row>
    <row r="66" spans="1:5" ht="12.75" customHeight="1">
      <c r="A66" s="21" t="s">
        <v>3235</v>
      </c>
      <c s="21" t="s">
        <v>3234</v>
      </c>
      <c s="22">
        <f>'D.9_SO 98-98'!I3</f>
      </c>
      <c s="22">
        <f>'D.9_SO 98-98'!O2</f>
      </c>
      <c s="22">
        <f>C66+D66</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0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0+O9+O22+O51+O68+O89+O94+O103+O108+O113+O122+O187+O196</f>
      </c>
      <c t="s">
        <v>26</v>
      </c>
    </row>
    <row r="3" spans="1:16" ht="15" customHeight="1">
      <c r="A3" t="s">
        <v>12</v>
      </c>
      <c s="12" t="s">
        <v>14</v>
      </c>
      <c s="13" t="s">
        <v>15</v>
      </c>
      <c s="1"/>
      <c s="14" t="s">
        <v>16</v>
      </c>
      <c s="1"/>
      <c s="9"/>
      <c s="8" t="s">
        <v>1112</v>
      </c>
      <c s="43">
        <f>0+I9+I22+I51+I68+I89+I94+I103+I108+I113+I122+I187+I196</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1112</v>
      </c>
      <c s="6"/>
      <c s="18" t="s">
        <v>1113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f>
      </c>
      <c>
        <f>0+O10+O14+O18</f>
      </c>
    </row>
    <row r="10" spans="1:16" ht="12.75">
      <c r="A10" s="26" t="s">
        <v>52</v>
      </c>
      <c s="31" t="s">
        <v>33</v>
      </c>
      <c s="31" t="s">
        <v>694</v>
      </c>
      <c s="26" t="s">
        <v>54</v>
      </c>
      <c s="32" t="s">
        <v>695</v>
      </c>
      <c s="33" t="s">
        <v>162</v>
      </c>
      <c s="34">
        <v>1440</v>
      </c>
      <c s="35">
        <v>0</v>
      </c>
      <c s="35">
        <f>ROUND(ROUND(H10,2)*ROUND(G10,3),2)</f>
      </c>
      <c s="33" t="s">
        <v>57</v>
      </c>
      <c r="O10">
        <f>(I10*21)/100</f>
      </c>
      <c t="s">
        <v>27</v>
      </c>
    </row>
    <row r="11" spans="1:5" ht="12.75">
      <c r="A11" s="36" t="s">
        <v>58</v>
      </c>
      <c r="E11" s="37" t="s">
        <v>54</v>
      </c>
    </row>
    <row r="12" spans="1:5" ht="51">
      <c r="A12" s="38" t="s">
        <v>59</v>
      </c>
      <c r="E12" s="39" t="s">
        <v>1115</v>
      </c>
    </row>
    <row r="13" spans="1:5" ht="38.25">
      <c r="A13" t="s">
        <v>61</v>
      </c>
      <c r="E13" s="37" t="s">
        <v>697</v>
      </c>
    </row>
    <row r="14" spans="1:16" ht="12.75">
      <c r="A14" s="26" t="s">
        <v>52</v>
      </c>
      <c s="31" t="s">
        <v>27</v>
      </c>
      <c s="31" t="s">
        <v>1116</v>
      </c>
      <c s="26" t="s">
        <v>54</v>
      </c>
      <c s="32" t="s">
        <v>1117</v>
      </c>
      <c s="33" t="s">
        <v>71</v>
      </c>
      <c s="34">
        <v>261.613</v>
      </c>
      <c s="35">
        <v>0</v>
      </c>
      <c s="35">
        <f>ROUND(ROUND(H14,2)*ROUND(G14,3),2)</f>
      </c>
      <c s="33" t="s">
        <v>57</v>
      </c>
      <c r="O14">
        <f>(I14*21)/100</f>
      </c>
      <c t="s">
        <v>27</v>
      </c>
    </row>
    <row r="15" spans="1:5" ht="12.75">
      <c r="A15" s="36" t="s">
        <v>58</v>
      </c>
      <c r="E15" s="37" t="s">
        <v>54</v>
      </c>
    </row>
    <row r="16" spans="1:5" ht="76.5">
      <c r="A16" s="38" t="s">
        <v>59</v>
      </c>
      <c r="E16" s="39" t="s">
        <v>1118</v>
      </c>
    </row>
    <row r="17" spans="1:5" ht="318.75">
      <c r="A17" t="s">
        <v>61</v>
      </c>
      <c r="E17" s="37" t="s">
        <v>532</v>
      </c>
    </row>
    <row r="18" spans="1:16" ht="12.75">
      <c r="A18" s="26" t="s">
        <v>52</v>
      </c>
      <c s="31" t="s">
        <v>26</v>
      </c>
      <c s="31" t="s">
        <v>541</v>
      </c>
      <c s="26" t="s">
        <v>54</v>
      </c>
      <c s="32" t="s">
        <v>542</v>
      </c>
      <c s="33" t="s">
        <v>71</v>
      </c>
      <c s="34">
        <v>423.744</v>
      </c>
      <c s="35">
        <v>0</v>
      </c>
      <c s="35">
        <f>ROUND(ROUND(H18,2)*ROUND(G18,3),2)</f>
      </c>
      <c s="33" t="s">
        <v>57</v>
      </c>
      <c r="O18">
        <f>(I18*21)/100</f>
      </c>
      <c t="s">
        <v>27</v>
      </c>
    </row>
    <row r="19" spans="1:5" ht="12.75">
      <c r="A19" s="36" t="s">
        <v>58</v>
      </c>
      <c r="E19" s="37" t="s">
        <v>54</v>
      </c>
    </row>
    <row r="20" spans="1:5" ht="89.25">
      <c r="A20" s="38" t="s">
        <v>59</v>
      </c>
      <c r="E20" s="39" t="s">
        <v>1119</v>
      </c>
    </row>
    <row r="21" spans="1:5" ht="229.5">
      <c r="A21" t="s">
        <v>61</v>
      </c>
      <c r="E21" s="37" t="s">
        <v>544</v>
      </c>
    </row>
    <row r="22" spans="1:18" ht="12.75" customHeight="1">
      <c r="A22" s="6" t="s">
        <v>50</v>
      </c>
      <c s="6"/>
      <c s="41" t="s">
        <v>145</v>
      </c>
      <c s="6"/>
      <c s="29" t="s">
        <v>580</v>
      </c>
      <c s="6"/>
      <c s="6"/>
      <c s="6"/>
      <c s="42">
        <f>0+Q22</f>
      </c>
      <c s="6"/>
      <c r="O22">
        <f>0+R22</f>
      </c>
      <c r="Q22">
        <f>0+I23+I27+I31+I35+I39+I43+I47</f>
      </c>
      <c>
        <f>0+O23+O27+O31+O35+O39+O43+O47</f>
      </c>
    </row>
    <row r="23" spans="1:16" ht="12.75">
      <c r="A23" s="26" t="s">
        <v>52</v>
      </c>
      <c s="31" t="s">
        <v>37</v>
      </c>
      <c s="31" t="s">
        <v>719</v>
      </c>
      <c s="26" t="s">
        <v>54</v>
      </c>
      <c s="32" t="s">
        <v>720</v>
      </c>
      <c s="33" t="s">
        <v>71</v>
      </c>
      <c s="34">
        <v>5.715</v>
      </c>
      <c s="35">
        <v>0</v>
      </c>
      <c s="35">
        <f>ROUND(ROUND(H23,2)*ROUND(G23,3),2)</f>
      </c>
      <c s="33" t="s">
        <v>57</v>
      </c>
      <c r="O23">
        <f>(I23*21)/100</f>
      </c>
      <c t="s">
        <v>27</v>
      </c>
    </row>
    <row r="24" spans="1:5" ht="12.75">
      <c r="A24" s="36" t="s">
        <v>58</v>
      </c>
      <c r="E24" s="37" t="s">
        <v>54</v>
      </c>
    </row>
    <row r="25" spans="1:5" ht="114.75">
      <c r="A25" s="38" t="s">
        <v>59</v>
      </c>
      <c r="E25" s="39" t="s">
        <v>1120</v>
      </c>
    </row>
    <row r="26" spans="1:5" ht="51">
      <c r="A26" t="s">
        <v>61</v>
      </c>
      <c r="E26" s="37" t="s">
        <v>722</v>
      </c>
    </row>
    <row r="27" spans="1:16" ht="12.75">
      <c r="A27" s="26" t="s">
        <v>52</v>
      </c>
      <c s="31" t="s">
        <v>39</v>
      </c>
      <c s="31" t="s">
        <v>1121</v>
      </c>
      <c s="26" t="s">
        <v>54</v>
      </c>
      <c s="32" t="s">
        <v>1122</v>
      </c>
      <c s="33" t="s">
        <v>315</v>
      </c>
      <c s="34">
        <v>37.817</v>
      </c>
      <c s="35">
        <v>0</v>
      </c>
      <c s="35">
        <f>ROUND(ROUND(H27,2)*ROUND(G27,3),2)</f>
      </c>
      <c s="33" t="s">
        <v>57</v>
      </c>
      <c r="O27">
        <f>(I27*21)/100</f>
      </c>
      <c t="s">
        <v>27</v>
      </c>
    </row>
    <row r="28" spans="1:5" ht="12.75">
      <c r="A28" s="36" t="s">
        <v>58</v>
      </c>
      <c r="E28" s="37" t="s">
        <v>54</v>
      </c>
    </row>
    <row r="29" spans="1:5" ht="51">
      <c r="A29" s="38" t="s">
        <v>59</v>
      </c>
      <c r="E29" s="39" t="s">
        <v>1123</v>
      </c>
    </row>
    <row r="30" spans="1:5" ht="51">
      <c r="A30" t="s">
        <v>61</v>
      </c>
      <c r="E30" s="37" t="s">
        <v>1124</v>
      </c>
    </row>
    <row r="31" spans="1:16" ht="12.75">
      <c r="A31" s="26" t="s">
        <v>52</v>
      </c>
      <c s="31" t="s">
        <v>41</v>
      </c>
      <c s="31" t="s">
        <v>1125</v>
      </c>
      <c s="26" t="s">
        <v>54</v>
      </c>
      <c s="32" t="s">
        <v>1126</v>
      </c>
      <c s="33" t="s">
        <v>315</v>
      </c>
      <c s="34">
        <v>610.488</v>
      </c>
      <c s="35">
        <v>0</v>
      </c>
      <c s="35">
        <f>ROUND(ROUND(H31,2)*ROUND(G31,3),2)</f>
      </c>
      <c s="33" t="s">
        <v>57</v>
      </c>
      <c r="O31">
        <f>(I31*21)/100</f>
      </c>
      <c t="s">
        <v>27</v>
      </c>
    </row>
    <row r="32" spans="1:5" ht="12.75">
      <c r="A32" s="36" t="s">
        <v>58</v>
      </c>
      <c r="E32" s="37" t="s">
        <v>54</v>
      </c>
    </row>
    <row r="33" spans="1:5" ht="153">
      <c r="A33" s="38" t="s">
        <v>59</v>
      </c>
      <c r="E33" s="39" t="s">
        <v>1127</v>
      </c>
    </row>
    <row r="34" spans="1:5" ht="102">
      <c r="A34" t="s">
        <v>61</v>
      </c>
      <c r="E34" s="37" t="s">
        <v>588</v>
      </c>
    </row>
    <row r="35" spans="1:16" ht="12.75">
      <c r="A35" s="26" t="s">
        <v>52</v>
      </c>
      <c s="31" t="s">
        <v>90</v>
      </c>
      <c s="31" t="s">
        <v>1128</v>
      </c>
      <c s="26" t="s">
        <v>54</v>
      </c>
      <c s="32" t="s">
        <v>1129</v>
      </c>
      <c s="33" t="s">
        <v>71</v>
      </c>
      <c s="34">
        <v>117.345</v>
      </c>
      <c s="35">
        <v>0</v>
      </c>
      <c s="35">
        <f>ROUND(ROUND(H35,2)*ROUND(G35,3),2)</f>
      </c>
      <c s="33" t="s">
        <v>57</v>
      </c>
      <c r="O35">
        <f>(I35*21)/100</f>
      </c>
      <c t="s">
        <v>27</v>
      </c>
    </row>
    <row r="36" spans="1:5" ht="12.75">
      <c r="A36" s="36" t="s">
        <v>58</v>
      </c>
      <c r="E36" s="37" t="s">
        <v>54</v>
      </c>
    </row>
    <row r="37" spans="1:5" ht="102">
      <c r="A37" s="38" t="s">
        <v>59</v>
      </c>
      <c r="E37" s="39" t="s">
        <v>1130</v>
      </c>
    </row>
    <row r="38" spans="1:5" ht="38.25">
      <c r="A38" t="s">
        <v>61</v>
      </c>
      <c r="E38" s="37" t="s">
        <v>605</v>
      </c>
    </row>
    <row r="39" spans="1:16" ht="25.5">
      <c r="A39" s="26" t="s">
        <v>52</v>
      </c>
      <c s="31" t="s">
        <v>95</v>
      </c>
      <c s="31" t="s">
        <v>1131</v>
      </c>
      <c s="26" t="s">
        <v>54</v>
      </c>
      <c s="32" t="s">
        <v>1132</v>
      </c>
      <c s="33" t="s">
        <v>82</v>
      </c>
      <c s="34">
        <v>62</v>
      </c>
      <c s="35">
        <v>0</v>
      </c>
      <c s="35">
        <f>ROUND(ROUND(H39,2)*ROUND(G39,3),2)</f>
      </c>
      <c s="33" t="s">
        <v>57</v>
      </c>
      <c r="O39">
        <f>(I39*21)/100</f>
      </c>
      <c t="s">
        <v>27</v>
      </c>
    </row>
    <row r="40" spans="1:5" ht="12.75">
      <c r="A40" s="36" t="s">
        <v>58</v>
      </c>
      <c r="E40" s="37" t="s">
        <v>54</v>
      </c>
    </row>
    <row r="41" spans="1:5" ht="38.25">
      <c r="A41" s="38" t="s">
        <v>59</v>
      </c>
      <c r="E41" s="39" t="s">
        <v>1133</v>
      </c>
    </row>
    <row r="42" spans="1:5" ht="63.75">
      <c r="A42" t="s">
        <v>61</v>
      </c>
      <c r="E42" s="37" t="s">
        <v>1134</v>
      </c>
    </row>
    <row r="43" spans="1:16" ht="12.75">
      <c r="A43" s="26" t="s">
        <v>52</v>
      </c>
      <c s="31" t="s">
        <v>44</v>
      </c>
      <c s="31" t="s">
        <v>1135</v>
      </c>
      <c s="26" t="s">
        <v>54</v>
      </c>
      <c s="32" t="s">
        <v>1136</v>
      </c>
      <c s="33" t="s">
        <v>315</v>
      </c>
      <c s="34">
        <v>48.639</v>
      </c>
      <c s="35">
        <v>0</v>
      </c>
      <c s="35">
        <f>ROUND(ROUND(H43,2)*ROUND(G43,3),2)</f>
      </c>
      <c s="33" t="s">
        <v>57</v>
      </c>
      <c r="O43">
        <f>(I43*21)/100</f>
      </c>
      <c t="s">
        <v>27</v>
      </c>
    </row>
    <row r="44" spans="1:5" ht="12.75">
      <c r="A44" s="36" t="s">
        <v>58</v>
      </c>
      <c r="E44" s="37" t="s">
        <v>54</v>
      </c>
    </row>
    <row r="45" spans="1:5" ht="89.25">
      <c r="A45" s="38" t="s">
        <v>59</v>
      </c>
      <c r="E45" s="39" t="s">
        <v>1137</v>
      </c>
    </row>
    <row r="46" spans="1:5" ht="102">
      <c r="A46" t="s">
        <v>61</v>
      </c>
      <c r="E46" s="37" t="s">
        <v>1138</v>
      </c>
    </row>
    <row r="47" spans="1:16" ht="12.75">
      <c r="A47" s="26" t="s">
        <v>52</v>
      </c>
      <c s="31" t="s">
        <v>46</v>
      </c>
      <c s="31" t="s">
        <v>1139</v>
      </c>
      <c s="26" t="s">
        <v>54</v>
      </c>
      <c s="32" t="s">
        <v>1140</v>
      </c>
      <c s="33" t="s">
        <v>315</v>
      </c>
      <c s="34">
        <v>593.697</v>
      </c>
      <c s="35">
        <v>0</v>
      </c>
      <c s="35">
        <f>ROUND(ROUND(H47,2)*ROUND(G47,3),2)</f>
      </c>
      <c s="33" t="s">
        <v>65</v>
      </c>
      <c r="O47">
        <f>(I47*21)/100</f>
      </c>
      <c t="s">
        <v>27</v>
      </c>
    </row>
    <row r="48" spans="1:5" ht="12.75">
      <c r="A48" s="36" t="s">
        <v>58</v>
      </c>
      <c r="E48" s="37" t="s">
        <v>54</v>
      </c>
    </row>
    <row r="49" spans="1:5" ht="76.5">
      <c r="A49" s="38" t="s">
        <v>59</v>
      </c>
      <c r="E49" s="39" t="s">
        <v>1141</v>
      </c>
    </row>
    <row r="50" spans="1:5" ht="102">
      <c r="A50" t="s">
        <v>61</v>
      </c>
      <c r="E50" s="37" t="s">
        <v>588</v>
      </c>
    </row>
    <row r="51" spans="1:18" ht="12.75" customHeight="1">
      <c r="A51" s="6" t="s">
        <v>50</v>
      </c>
      <c s="6"/>
      <c s="41" t="s">
        <v>462</v>
      </c>
      <c s="6"/>
      <c s="29" t="s">
        <v>754</v>
      </c>
      <c s="6"/>
      <c s="6"/>
      <c s="6"/>
      <c s="42">
        <f>0+Q51</f>
      </c>
      <c s="6"/>
      <c r="O51">
        <f>0+R51</f>
      </c>
      <c r="Q51">
        <f>0+I52+I56+I60+I64</f>
      </c>
      <c>
        <f>0+O52+O56+O60+O64</f>
      </c>
    </row>
    <row r="52" spans="1:16" ht="12.75">
      <c r="A52" s="26" t="s">
        <v>52</v>
      </c>
      <c s="31" t="s">
        <v>48</v>
      </c>
      <c s="31" t="s">
        <v>755</v>
      </c>
      <c s="26" t="s">
        <v>54</v>
      </c>
      <c s="32" t="s">
        <v>756</v>
      </c>
      <c s="33" t="s">
        <v>757</v>
      </c>
      <c s="34">
        <v>480</v>
      </c>
      <c s="35">
        <v>0</v>
      </c>
      <c s="35">
        <f>ROUND(ROUND(H52,2)*ROUND(G52,3),2)</f>
      </c>
      <c s="33" t="s">
        <v>57</v>
      </c>
      <c r="O52">
        <f>(I52*21)/100</f>
      </c>
      <c t="s">
        <v>27</v>
      </c>
    </row>
    <row r="53" spans="1:5" ht="12.75">
      <c r="A53" s="36" t="s">
        <v>58</v>
      </c>
      <c r="E53" s="37" t="s">
        <v>54</v>
      </c>
    </row>
    <row r="54" spans="1:5" ht="38.25">
      <c r="A54" s="38" t="s">
        <v>59</v>
      </c>
      <c r="E54" s="39" t="s">
        <v>1142</v>
      </c>
    </row>
    <row r="55" spans="1:5" ht="25.5">
      <c r="A55" t="s">
        <v>61</v>
      </c>
      <c r="E55" s="37" t="s">
        <v>759</v>
      </c>
    </row>
    <row r="56" spans="1:16" ht="12.75">
      <c r="A56" s="26" t="s">
        <v>52</v>
      </c>
      <c s="31" t="s">
        <v>111</v>
      </c>
      <c s="31" t="s">
        <v>760</v>
      </c>
      <c s="26" t="s">
        <v>54</v>
      </c>
      <c s="32" t="s">
        <v>761</v>
      </c>
      <c s="33" t="s">
        <v>71</v>
      </c>
      <c s="34">
        <v>24.4</v>
      </c>
      <c s="35">
        <v>0</v>
      </c>
      <c s="35">
        <f>ROUND(ROUND(H56,2)*ROUND(G56,3),2)</f>
      </c>
      <c s="33" t="s">
        <v>57</v>
      </c>
      <c r="O56">
        <f>(I56*21)/100</f>
      </c>
      <c t="s">
        <v>27</v>
      </c>
    </row>
    <row r="57" spans="1:5" ht="12.75">
      <c r="A57" s="36" t="s">
        <v>58</v>
      </c>
      <c r="E57" s="37" t="s">
        <v>54</v>
      </c>
    </row>
    <row r="58" spans="1:5" ht="127.5">
      <c r="A58" s="38" t="s">
        <v>59</v>
      </c>
      <c r="E58" s="39" t="s">
        <v>1143</v>
      </c>
    </row>
    <row r="59" spans="1:5" ht="382.5">
      <c r="A59" t="s">
        <v>61</v>
      </c>
      <c r="E59" s="37" t="s">
        <v>763</v>
      </c>
    </row>
    <row r="60" spans="1:16" ht="12.75">
      <c r="A60" s="26" t="s">
        <v>52</v>
      </c>
      <c s="31" t="s">
        <v>115</v>
      </c>
      <c s="31" t="s">
        <v>1144</v>
      </c>
      <c s="26" t="s">
        <v>54</v>
      </c>
      <c s="32" t="s">
        <v>1145</v>
      </c>
      <c s="33" t="s">
        <v>71</v>
      </c>
      <c s="34">
        <v>585.444</v>
      </c>
      <c s="35">
        <v>0</v>
      </c>
      <c s="35">
        <f>ROUND(ROUND(H60,2)*ROUND(G60,3),2)</f>
      </c>
      <c s="33" t="s">
        <v>57</v>
      </c>
      <c r="O60">
        <f>(I60*21)/100</f>
      </c>
      <c t="s">
        <v>27</v>
      </c>
    </row>
    <row r="61" spans="1:5" ht="12.75">
      <c r="A61" s="36" t="s">
        <v>58</v>
      </c>
      <c r="E61" s="37" t="s">
        <v>54</v>
      </c>
    </row>
    <row r="62" spans="1:5" ht="255">
      <c r="A62" s="38" t="s">
        <v>59</v>
      </c>
      <c r="E62" s="39" t="s">
        <v>1146</v>
      </c>
    </row>
    <row r="63" spans="1:5" ht="369.75">
      <c r="A63" t="s">
        <v>61</v>
      </c>
      <c r="E63" s="37" t="s">
        <v>598</v>
      </c>
    </row>
    <row r="64" spans="1:16" ht="12.75">
      <c r="A64" s="26" t="s">
        <v>52</v>
      </c>
      <c s="31" t="s">
        <v>119</v>
      </c>
      <c s="31" t="s">
        <v>1147</v>
      </c>
      <c s="26" t="s">
        <v>54</v>
      </c>
      <c s="32" t="s">
        <v>1148</v>
      </c>
      <c s="33" t="s">
        <v>182</v>
      </c>
      <c s="34">
        <v>74.021</v>
      </c>
      <c s="35">
        <v>0</v>
      </c>
      <c s="35">
        <f>ROUND(ROUND(H64,2)*ROUND(G64,3),2)</f>
      </c>
      <c s="33" t="s">
        <v>57</v>
      </c>
      <c r="O64">
        <f>(I64*21)/100</f>
      </c>
      <c t="s">
        <v>27</v>
      </c>
    </row>
    <row r="65" spans="1:5" ht="12.75">
      <c r="A65" s="36" t="s">
        <v>58</v>
      </c>
      <c r="E65" s="37" t="s">
        <v>54</v>
      </c>
    </row>
    <row r="66" spans="1:5" ht="140.25">
      <c r="A66" s="38" t="s">
        <v>59</v>
      </c>
      <c r="E66" s="39" t="s">
        <v>1149</v>
      </c>
    </row>
    <row r="67" spans="1:5" ht="267.75">
      <c r="A67" t="s">
        <v>61</v>
      </c>
      <c r="E67" s="37" t="s">
        <v>753</v>
      </c>
    </row>
    <row r="68" spans="1:18" ht="12.75" customHeight="1">
      <c r="A68" s="6" t="s">
        <v>50</v>
      </c>
      <c s="6"/>
      <c s="41" t="s">
        <v>593</v>
      </c>
      <c s="6"/>
      <c s="29" t="s">
        <v>594</v>
      </c>
      <c s="6"/>
      <c s="6"/>
      <c s="6"/>
      <c s="42">
        <f>0+Q68</f>
      </c>
      <c s="6"/>
      <c r="O68">
        <f>0+R68</f>
      </c>
      <c r="Q68">
        <f>0+I69+I73+I77+I81+I85</f>
      </c>
      <c>
        <f>0+O69+O73+O77+O81+O85</f>
      </c>
    </row>
    <row r="69" spans="1:16" ht="12.75">
      <c r="A69" s="26" t="s">
        <v>52</v>
      </c>
      <c s="31" t="s">
        <v>123</v>
      </c>
      <c s="31" t="s">
        <v>1150</v>
      </c>
      <c s="26" t="s">
        <v>54</v>
      </c>
      <c s="32" t="s">
        <v>1151</v>
      </c>
      <c s="33" t="s">
        <v>71</v>
      </c>
      <c s="34">
        <v>58.307</v>
      </c>
      <c s="35">
        <v>0</v>
      </c>
      <c s="35">
        <f>ROUND(ROUND(H69,2)*ROUND(G69,3),2)</f>
      </c>
      <c s="33" t="s">
        <v>57</v>
      </c>
      <c r="O69">
        <f>(I69*21)/100</f>
      </c>
      <c t="s">
        <v>27</v>
      </c>
    </row>
    <row r="70" spans="1:5" ht="12.75">
      <c r="A70" s="36" t="s">
        <v>58</v>
      </c>
      <c r="E70" s="37" t="s">
        <v>54</v>
      </c>
    </row>
    <row r="71" spans="1:5" ht="89.25">
      <c r="A71" s="38" t="s">
        <v>59</v>
      </c>
      <c r="E71" s="39" t="s">
        <v>1152</v>
      </c>
    </row>
    <row r="72" spans="1:5" ht="369.75">
      <c r="A72" t="s">
        <v>61</v>
      </c>
      <c r="E72" s="37" t="s">
        <v>598</v>
      </c>
    </row>
    <row r="73" spans="1:16" ht="12.75">
      <c r="A73" s="26" t="s">
        <v>52</v>
      </c>
      <c s="31" t="s">
        <v>129</v>
      </c>
      <c s="31" t="s">
        <v>1153</v>
      </c>
      <c s="26" t="s">
        <v>54</v>
      </c>
      <c s="32" t="s">
        <v>1154</v>
      </c>
      <c s="33" t="s">
        <v>71</v>
      </c>
      <c s="34">
        <v>1.845</v>
      </c>
      <c s="35">
        <v>0</v>
      </c>
      <c s="35">
        <f>ROUND(ROUND(H73,2)*ROUND(G73,3),2)</f>
      </c>
      <c s="33" t="s">
        <v>57</v>
      </c>
      <c r="O73">
        <f>(I73*21)/100</f>
      </c>
      <c t="s">
        <v>27</v>
      </c>
    </row>
    <row r="74" spans="1:5" ht="12.75">
      <c r="A74" s="36" t="s">
        <v>58</v>
      </c>
      <c r="E74" s="37" t="s">
        <v>54</v>
      </c>
    </row>
    <row r="75" spans="1:5" ht="51">
      <c r="A75" s="38" t="s">
        <v>59</v>
      </c>
      <c r="E75" s="39" t="s">
        <v>1155</v>
      </c>
    </row>
    <row r="76" spans="1:5" ht="38.25">
      <c r="A76" t="s">
        <v>61</v>
      </c>
      <c r="E76" s="37" t="s">
        <v>1156</v>
      </c>
    </row>
    <row r="77" spans="1:16" ht="12.75">
      <c r="A77" s="26" t="s">
        <v>52</v>
      </c>
      <c s="31" t="s">
        <v>133</v>
      </c>
      <c s="31" t="s">
        <v>1157</v>
      </c>
      <c s="26" t="s">
        <v>54</v>
      </c>
      <c s="32" t="s">
        <v>1158</v>
      </c>
      <c s="33" t="s">
        <v>71</v>
      </c>
      <c s="34">
        <v>16.782</v>
      </c>
      <c s="35">
        <v>0</v>
      </c>
      <c s="35">
        <f>ROUND(ROUND(H77,2)*ROUND(G77,3),2)</f>
      </c>
      <c s="33" t="s">
        <v>57</v>
      </c>
      <c r="O77">
        <f>(I77*21)/100</f>
      </c>
      <c t="s">
        <v>27</v>
      </c>
    </row>
    <row r="78" spans="1:5" ht="12.75">
      <c r="A78" s="36" t="s">
        <v>58</v>
      </c>
      <c r="E78" s="37" t="s">
        <v>54</v>
      </c>
    </row>
    <row r="79" spans="1:5" ht="89.25">
      <c r="A79" s="38" t="s">
        <v>59</v>
      </c>
      <c r="E79" s="39" t="s">
        <v>1159</v>
      </c>
    </row>
    <row r="80" spans="1:5" ht="369.75">
      <c r="A80" t="s">
        <v>61</v>
      </c>
      <c r="E80" s="37" t="s">
        <v>598</v>
      </c>
    </row>
    <row r="81" spans="1:16" ht="12.75">
      <c r="A81" s="26" t="s">
        <v>52</v>
      </c>
      <c s="31" t="s">
        <v>137</v>
      </c>
      <c s="31" t="s">
        <v>1160</v>
      </c>
      <c s="26" t="s">
        <v>54</v>
      </c>
      <c s="32" t="s">
        <v>1161</v>
      </c>
      <c s="33" t="s">
        <v>71</v>
      </c>
      <c s="34">
        <v>192.327</v>
      </c>
      <c s="35">
        <v>0</v>
      </c>
      <c s="35">
        <f>ROUND(ROUND(H81,2)*ROUND(G81,3),2)</f>
      </c>
      <c s="33" t="s">
        <v>57</v>
      </c>
      <c r="O81">
        <f>(I81*21)/100</f>
      </c>
      <c t="s">
        <v>27</v>
      </c>
    </row>
    <row r="82" spans="1:5" ht="12.75">
      <c r="A82" s="36" t="s">
        <v>58</v>
      </c>
      <c r="E82" s="37" t="s">
        <v>54</v>
      </c>
    </row>
    <row r="83" spans="1:5" ht="89.25">
      <c r="A83" s="38" t="s">
        <v>59</v>
      </c>
      <c r="E83" s="39" t="s">
        <v>1162</v>
      </c>
    </row>
    <row r="84" spans="1:5" ht="38.25">
      <c r="A84" t="s">
        <v>61</v>
      </c>
      <c r="E84" s="37" t="s">
        <v>605</v>
      </c>
    </row>
    <row r="85" spans="1:16" ht="12.75">
      <c r="A85" s="26" t="s">
        <v>52</v>
      </c>
      <c s="31" t="s">
        <v>141</v>
      </c>
      <c s="31" t="s">
        <v>609</v>
      </c>
      <c s="26" t="s">
        <v>54</v>
      </c>
      <c s="32" t="s">
        <v>610</v>
      </c>
      <c s="33" t="s">
        <v>71</v>
      </c>
      <c s="34">
        <v>11.231</v>
      </c>
      <c s="35">
        <v>0</v>
      </c>
      <c s="35">
        <f>ROUND(ROUND(H85,2)*ROUND(G85,3),2)</f>
      </c>
      <c s="33" t="s">
        <v>57</v>
      </c>
      <c r="O85">
        <f>(I85*21)/100</f>
      </c>
      <c t="s">
        <v>27</v>
      </c>
    </row>
    <row r="86" spans="1:5" ht="12.75">
      <c r="A86" s="36" t="s">
        <v>58</v>
      </c>
      <c r="E86" s="37" t="s">
        <v>54</v>
      </c>
    </row>
    <row r="87" spans="1:5" ht="89.25">
      <c r="A87" s="38" t="s">
        <v>59</v>
      </c>
      <c r="E87" s="39" t="s">
        <v>1163</v>
      </c>
    </row>
    <row r="88" spans="1:5" ht="102">
      <c r="A88" t="s">
        <v>61</v>
      </c>
      <c r="E88" s="37" t="s">
        <v>612</v>
      </c>
    </row>
    <row r="89" spans="1:18" ht="12.75" customHeight="1">
      <c r="A89" s="6" t="s">
        <v>50</v>
      </c>
      <c s="6"/>
      <c s="41" t="s">
        <v>870</v>
      </c>
      <c s="6"/>
      <c s="29" t="s">
        <v>871</v>
      </c>
      <c s="6"/>
      <c s="6"/>
      <c s="6"/>
      <c s="42">
        <f>0+Q89</f>
      </c>
      <c s="6"/>
      <c r="O89">
        <f>0+R89</f>
      </c>
      <c r="Q89">
        <f>0+I90</f>
      </c>
      <c>
        <f>0+O90</f>
      </c>
    </row>
    <row r="90" spans="1:16" ht="12.75">
      <c r="A90" s="26" t="s">
        <v>52</v>
      </c>
      <c s="31" t="s">
        <v>145</v>
      </c>
      <c s="31" t="s">
        <v>1164</v>
      </c>
      <c s="26" t="s">
        <v>54</v>
      </c>
      <c s="32" t="s">
        <v>1165</v>
      </c>
      <c s="33" t="s">
        <v>71</v>
      </c>
      <c s="34">
        <v>14.406</v>
      </c>
      <c s="35">
        <v>0</v>
      </c>
      <c s="35">
        <f>ROUND(ROUND(H90,2)*ROUND(G90,3),2)</f>
      </c>
      <c s="33" t="s">
        <v>57</v>
      </c>
      <c r="O90">
        <f>(I90*21)/100</f>
      </c>
      <c t="s">
        <v>27</v>
      </c>
    </row>
    <row r="91" spans="1:5" ht="12.75">
      <c r="A91" s="36" t="s">
        <v>58</v>
      </c>
      <c r="E91" s="37" t="s">
        <v>54</v>
      </c>
    </row>
    <row r="92" spans="1:5" ht="89.25">
      <c r="A92" s="38" t="s">
        <v>59</v>
      </c>
      <c r="E92" s="39" t="s">
        <v>1166</v>
      </c>
    </row>
    <row r="93" spans="1:5" ht="357">
      <c r="A93" t="s">
        <v>61</v>
      </c>
      <c r="E93" s="37" t="s">
        <v>1167</v>
      </c>
    </row>
    <row r="94" spans="1:18" ht="12.75" customHeight="1">
      <c r="A94" s="6" t="s">
        <v>50</v>
      </c>
      <c s="6"/>
      <c s="41" t="s">
        <v>613</v>
      </c>
      <c s="6"/>
      <c s="29" t="s">
        <v>614</v>
      </c>
      <c s="6"/>
      <c s="6"/>
      <c s="6"/>
      <c s="42">
        <f>0+Q94</f>
      </c>
      <c s="6"/>
      <c r="O94">
        <f>0+R94</f>
      </c>
      <c r="Q94">
        <f>0+I95+I99</f>
      </c>
      <c>
        <f>0+O95+O99</f>
      </c>
    </row>
    <row r="95" spans="1:16" ht="25.5">
      <c r="A95" s="26" t="s">
        <v>52</v>
      </c>
      <c s="31" t="s">
        <v>149</v>
      </c>
      <c s="31" t="s">
        <v>1168</v>
      </c>
      <c s="26" t="s">
        <v>54</v>
      </c>
      <c s="32" t="s">
        <v>1169</v>
      </c>
      <c s="33" t="s">
        <v>315</v>
      </c>
      <c s="34">
        <v>783.836</v>
      </c>
      <c s="35">
        <v>0</v>
      </c>
      <c s="35">
        <f>ROUND(ROUND(H95,2)*ROUND(G95,3),2)</f>
      </c>
      <c s="33" t="s">
        <v>57</v>
      </c>
      <c r="O95">
        <f>(I95*21)/100</f>
      </c>
      <c t="s">
        <v>27</v>
      </c>
    </row>
    <row r="96" spans="1:5" ht="12.75">
      <c r="A96" s="36" t="s">
        <v>58</v>
      </c>
      <c r="E96" s="37" t="s">
        <v>54</v>
      </c>
    </row>
    <row r="97" spans="1:5" ht="153">
      <c r="A97" s="38" t="s">
        <v>59</v>
      </c>
      <c r="E97" s="39" t="s">
        <v>1170</v>
      </c>
    </row>
    <row r="98" spans="1:5" ht="191.25">
      <c r="A98" t="s">
        <v>61</v>
      </c>
      <c r="E98" s="37" t="s">
        <v>618</v>
      </c>
    </row>
    <row r="99" spans="1:16" ht="25.5">
      <c r="A99" s="26" t="s">
        <v>52</v>
      </c>
      <c s="31" t="s">
        <v>153</v>
      </c>
      <c s="31" t="s">
        <v>1171</v>
      </c>
      <c s="26" t="s">
        <v>54</v>
      </c>
      <c s="32" t="s">
        <v>1172</v>
      </c>
      <c s="33" t="s">
        <v>315</v>
      </c>
      <c s="34">
        <v>783.836</v>
      </c>
      <c s="35">
        <v>0</v>
      </c>
      <c s="35">
        <f>ROUND(ROUND(H99,2)*ROUND(G99,3),2)</f>
      </c>
      <c s="33" t="s">
        <v>57</v>
      </c>
      <c r="O99">
        <f>(I99*21)/100</f>
      </c>
      <c t="s">
        <v>27</v>
      </c>
    </row>
    <row r="100" spans="1:5" ht="12.75">
      <c r="A100" s="36" t="s">
        <v>58</v>
      </c>
      <c r="E100" s="37" t="s">
        <v>54</v>
      </c>
    </row>
    <row r="101" spans="1:5" ht="51">
      <c r="A101" s="38" t="s">
        <v>59</v>
      </c>
      <c r="E101" s="39" t="s">
        <v>1173</v>
      </c>
    </row>
    <row r="102" spans="1:5" ht="191.25">
      <c r="A102" t="s">
        <v>61</v>
      </c>
      <c r="E102" s="37" t="s">
        <v>618</v>
      </c>
    </row>
    <row r="103" spans="1:18" ht="12.75" customHeight="1">
      <c r="A103" s="6" t="s">
        <v>50</v>
      </c>
      <c s="6"/>
      <c s="41" t="s">
        <v>1174</v>
      </c>
      <c s="6"/>
      <c s="29" t="s">
        <v>1175</v>
      </c>
      <c s="6"/>
      <c s="6"/>
      <c s="6"/>
      <c s="42">
        <f>0+Q103</f>
      </c>
      <c s="6"/>
      <c r="O103">
        <f>0+R103</f>
      </c>
      <c r="Q103">
        <f>0+I104</f>
      </c>
      <c>
        <f>0+O104</f>
      </c>
    </row>
    <row r="104" spans="1:16" ht="12.75">
      <c r="A104" s="26" t="s">
        <v>52</v>
      </c>
      <c s="31" t="s">
        <v>159</v>
      </c>
      <c s="31" t="s">
        <v>934</v>
      </c>
      <c s="26" t="s">
        <v>54</v>
      </c>
      <c s="32" t="s">
        <v>935</v>
      </c>
      <c s="33" t="s">
        <v>82</v>
      </c>
      <c s="34">
        <v>1</v>
      </c>
      <c s="35">
        <v>0</v>
      </c>
      <c s="35">
        <f>ROUND(ROUND(H104,2)*ROUND(G104,3),2)</f>
      </c>
      <c s="33" t="s">
        <v>325</v>
      </c>
      <c r="O104">
        <f>(I104*21)/100</f>
      </c>
      <c t="s">
        <v>27</v>
      </c>
    </row>
    <row r="105" spans="1:5" ht="12.75">
      <c r="A105" s="36" t="s">
        <v>58</v>
      </c>
      <c r="E105" s="37" t="s">
        <v>54</v>
      </c>
    </row>
    <row r="106" spans="1:5" ht="38.25">
      <c r="A106" s="38" t="s">
        <v>59</v>
      </c>
      <c r="E106" s="39" t="s">
        <v>1176</v>
      </c>
    </row>
    <row r="107" spans="1:5" ht="89.25">
      <c r="A107" t="s">
        <v>61</v>
      </c>
      <c r="E107" s="37" t="s">
        <v>937</v>
      </c>
    </row>
    <row r="108" spans="1:18" ht="12.75" customHeight="1">
      <c r="A108" s="6" t="s">
        <v>50</v>
      </c>
      <c s="6"/>
      <c s="41" t="s">
        <v>938</v>
      </c>
      <c s="6"/>
      <c s="29" t="s">
        <v>939</v>
      </c>
      <c s="6"/>
      <c s="6"/>
      <c s="6"/>
      <c s="42">
        <f>0+Q108</f>
      </c>
      <c s="6"/>
      <c r="O108">
        <f>0+R108</f>
      </c>
      <c r="Q108">
        <f>0+I109</f>
      </c>
      <c>
        <f>0+O109</f>
      </c>
    </row>
    <row r="109" spans="1:16" ht="12.75">
      <c r="A109" s="26" t="s">
        <v>52</v>
      </c>
      <c s="31" t="s">
        <v>164</v>
      </c>
      <c s="31" t="s">
        <v>958</v>
      </c>
      <c s="26" t="s">
        <v>54</v>
      </c>
      <c s="32" t="s">
        <v>959</v>
      </c>
      <c s="33" t="s">
        <v>315</v>
      </c>
      <c s="34">
        <v>50.156</v>
      </c>
      <c s="35">
        <v>0</v>
      </c>
      <c s="35">
        <f>ROUND(ROUND(H109,2)*ROUND(G109,3),2)</f>
      </c>
      <c s="33" t="s">
        <v>57</v>
      </c>
      <c r="O109">
        <f>(I109*21)/100</f>
      </c>
      <c t="s">
        <v>27</v>
      </c>
    </row>
    <row r="110" spans="1:5" ht="12.75">
      <c r="A110" s="36" t="s">
        <v>58</v>
      </c>
      <c r="E110" s="37" t="s">
        <v>54</v>
      </c>
    </row>
    <row r="111" spans="1:5" ht="51">
      <c r="A111" s="38" t="s">
        <v>59</v>
      </c>
      <c r="E111" s="39" t="s">
        <v>1177</v>
      </c>
    </row>
    <row r="112" spans="1:5" ht="51">
      <c r="A112" t="s">
        <v>61</v>
      </c>
      <c r="E112" s="37" t="s">
        <v>956</v>
      </c>
    </row>
    <row r="113" spans="1:18" ht="12.75" customHeight="1">
      <c r="A113" s="6" t="s">
        <v>50</v>
      </c>
      <c s="6"/>
      <c s="41" t="s">
        <v>619</v>
      </c>
      <c s="6"/>
      <c s="29" t="s">
        <v>620</v>
      </c>
      <c s="6"/>
      <c s="6"/>
      <c s="6"/>
      <c s="42">
        <f>0+Q113</f>
      </c>
      <c s="6"/>
      <c r="O113">
        <f>0+R113</f>
      </c>
      <c r="Q113">
        <f>0+I114+I118</f>
      </c>
      <c>
        <f>0+O114+O118</f>
      </c>
    </row>
    <row r="114" spans="1:16" ht="12.75">
      <c r="A114" s="26" t="s">
        <v>52</v>
      </c>
      <c s="31" t="s">
        <v>168</v>
      </c>
      <c s="31" t="s">
        <v>628</v>
      </c>
      <c s="26" t="s">
        <v>54</v>
      </c>
      <c s="32" t="s">
        <v>629</v>
      </c>
      <c s="33" t="s">
        <v>86</v>
      </c>
      <c s="34">
        <v>80.12</v>
      </c>
      <c s="35">
        <v>0</v>
      </c>
      <c s="35">
        <f>ROUND(ROUND(H114,2)*ROUND(G114,3),2)</f>
      </c>
      <c s="33" t="s">
        <v>57</v>
      </c>
      <c r="O114">
        <f>(I114*21)/100</f>
      </c>
      <c t="s">
        <v>27</v>
      </c>
    </row>
    <row r="115" spans="1:5" ht="12.75">
      <c r="A115" s="36" t="s">
        <v>58</v>
      </c>
      <c r="E115" s="37" t="s">
        <v>54</v>
      </c>
    </row>
    <row r="116" spans="1:5" ht="38.25">
      <c r="A116" s="38" t="s">
        <v>59</v>
      </c>
      <c r="E116" s="39" t="s">
        <v>1178</v>
      </c>
    </row>
    <row r="117" spans="1:5" ht="242.25">
      <c r="A117" t="s">
        <v>61</v>
      </c>
      <c r="E117" s="37" t="s">
        <v>631</v>
      </c>
    </row>
    <row r="118" spans="1:16" ht="25.5">
      <c r="A118" s="26" t="s">
        <v>52</v>
      </c>
      <c s="31" t="s">
        <v>172</v>
      </c>
      <c s="31" t="s">
        <v>1179</v>
      </c>
      <c s="26" t="s">
        <v>54</v>
      </c>
      <c s="32" t="s">
        <v>1180</v>
      </c>
      <c s="33" t="s">
        <v>82</v>
      </c>
      <c s="34">
        <v>16</v>
      </c>
      <c s="35">
        <v>0</v>
      </c>
      <c s="35">
        <f>ROUND(ROUND(H118,2)*ROUND(G118,3),2)</f>
      </c>
      <c s="33" t="s">
        <v>65</v>
      </c>
      <c r="O118">
        <f>(I118*21)/100</f>
      </c>
      <c t="s">
        <v>27</v>
      </c>
    </row>
    <row r="119" spans="1:5" ht="12.75">
      <c r="A119" s="36" t="s">
        <v>58</v>
      </c>
      <c r="E119" s="37" t="s">
        <v>54</v>
      </c>
    </row>
    <row r="120" spans="1:5" ht="51">
      <c r="A120" s="38" t="s">
        <v>59</v>
      </c>
      <c r="E120" s="39" t="s">
        <v>1181</v>
      </c>
    </row>
    <row r="121" spans="1:5" ht="382.5">
      <c r="A121" t="s">
        <v>61</v>
      </c>
      <c r="E121" s="37" t="s">
        <v>1182</v>
      </c>
    </row>
    <row r="122" spans="1:18" ht="12.75" customHeight="1">
      <c r="A122" s="6" t="s">
        <v>50</v>
      </c>
      <c s="6"/>
      <c s="41" t="s">
        <v>290</v>
      </c>
      <c s="6"/>
      <c s="29" t="s">
        <v>291</v>
      </c>
      <c s="6"/>
      <c s="6"/>
      <c s="6"/>
      <c s="42">
        <f>0+Q122</f>
      </c>
      <c s="6"/>
      <c r="O122">
        <f>0+R122</f>
      </c>
      <c r="Q122">
        <f>0+I123+I127+I131+I135+I139+I143+I147+I151+I155+I159+I163+I167+I171+I175+I179+I183</f>
      </c>
      <c>
        <f>0+O123+O127+O131+O135+O139+O143+O147+O151+O155+O159+O163+O167+O171+O175+O179+O183</f>
      </c>
    </row>
    <row r="123" spans="1:16" ht="12.75">
      <c r="A123" s="26" t="s">
        <v>52</v>
      </c>
      <c s="31" t="s">
        <v>178</v>
      </c>
      <c s="31" t="s">
        <v>984</v>
      </c>
      <c s="26" t="s">
        <v>54</v>
      </c>
      <c s="32" t="s">
        <v>985</v>
      </c>
      <c s="33" t="s">
        <v>86</v>
      </c>
      <c s="34">
        <v>80.25</v>
      </c>
      <c s="35">
        <v>0</v>
      </c>
      <c s="35">
        <f>ROUND(ROUND(H123,2)*ROUND(G123,3),2)</f>
      </c>
      <c s="33" t="s">
        <v>57</v>
      </c>
      <c r="O123">
        <f>(I123*21)/100</f>
      </c>
      <c t="s">
        <v>27</v>
      </c>
    </row>
    <row r="124" spans="1:5" ht="12.75">
      <c r="A124" s="36" t="s">
        <v>58</v>
      </c>
      <c r="E124" s="37" t="s">
        <v>54</v>
      </c>
    </row>
    <row r="125" spans="1:5" ht="38.25">
      <c r="A125" s="38" t="s">
        <v>59</v>
      </c>
      <c r="E125" s="39" t="s">
        <v>1183</v>
      </c>
    </row>
    <row r="126" spans="1:5" ht="63.75">
      <c r="A126" t="s">
        <v>61</v>
      </c>
      <c r="E126" s="37" t="s">
        <v>987</v>
      </c>
    </row>
    <row r="127" spans="1:16" ht="12.75">
      <c r="A127" s="26" t="s">
        <v>52</v>
      </c>
      <c s="31" t="s">
        <v>452</v>
      </c>
      <c s="31" t="s">
        <v>999</v>
      </c>
      <c s="26" t="s">
        <v>54</v>
      </c>
      <c s="32" t="s">
        <v>1000</v>
      </c>
      <c s="33" t="s">
        <v>82</v>
      </c>
      <c s="34">
        <v>32</v>
      </c>
      <c s="35">
        <v>0</v>
      </c>
      <c s="35">
        <f>ROUND(ROUND(H127,2)*ROUND(G127,3),2)</f>
      </c>
      <c s="33" t="s">
        <v>57</v>
      </c>
      <c r="O127">
        <f>(I127*21)/100</f>
      </c>
      <c t="s">
        <v>27</v>
      </c>
    </row>
    <row r="128" spans="1:5" ht="12.75">
      <c r="A128" s="36" t="s">
        <v>58</v>
      </c>
      <c r="E128" s="37" t="s">
        <v>54</v>
      </c>
    </row>
    <row r="129" spans="1:5" ht="38.25">
      <c r="A129" s="38" t="s">
        <v>59</v>
      </c>
      <c r="E129" s="39" t="s">
        <v>1184</v>
      </c>
    </row>
    <row r="130" spans="1:5" ht="38.25">
      <c r="A130" t="s">
        <v>61</v>
      </c>
      <c r="E130" s="37" t="s">
        <v>1002</v>
      </c>
    </row>
    <row r="131" spans="1:16" ht="12.75">
      <c r="A131" s="26" t="s">
        <v>52</v>
      </c>
      <c s="31" t="s">
        <v>456</v>
      </c>
      <c s="31" t="s">
        <v>1009</v>
      </c>
      <c s="26" t="s">
        <v>54</v>
      </c>
      <c s="32" t="s">
        <v>1010</v>
      </c>
      <c s="33" t="s">
        <v>86</v>
      </c>
      <c s="34">
        <v>88</v>
      </c>
      <c s="35">
        <v>0</v>
      </c>
      <c s="35">
        <f>ROUND(ROUND(H131,2)*ROUND(G131,3),2)</f>
      </c>
      <c s="33" t="s">
        <v>57</v>
      </c>
      <c r="O131">
        <f>(I131*21)/100</f>
      </c>
      <c t="s">
        <v>27</v>
      </c>
    </row>
    <row r="132" spans="1:5" ht="12.75">
      <c r="A132" s="36" t="s">
        <v>58</v>
      </c>
      <c r="E132" s="37" t="s">
        <v>54</v>
      </c>
    </row>
    <row r="133" spans="1:5" ht="51">
      <c r="A133" s="38" t="s">
        <v>59</v>
      </c>
      <c r="E133" s="39" t="s">
        <v>1185</v>
      </c>
    </row>
    <row r="134" spans="1:5" ht="51">
      <c r="A134" t="s">
        <v>61</v>
      </c>
      <c r="E134" s="37" t="s">
        <v>1012</v>
      </c>
    </row>
    <row r="135" spans="1:16" ht="12.75">
      <c r="A135" s="26" t="s">
        <v>52</v>
      </c>
      <c s="31" t="s">
        <v>462</v>
      </c>
      <c s="31" t="s">
        <v>1186</v>
      </c>
      <c s="26" t="s">
        <v>54</v>
      </c>
      <c s="32" t="s">
        <v>1187</v>
      </c>
      <c s="33" t="s">
        <v>315</v>
      </c>
      <c s="34">
        <v>40.851</v>
      </c>
      <c s="35">
        <v>0</v>
      </c>
      <c s="35">
        <f>ROUND(ROUND(H135,2)*ROUND(G135,3),2)</f>
      </c>
      <c s="33" t="s">
        <v>57</v>
      </c>
      <c r="O135">
        <f>(I135*21)/100</f>
      </c>
      <c t="s">
        <v>27</v>
      </c>
    </row>
    <row r="136" spans="1:5" ht="12.75">
      <c r="A136" s="36" t="s">
        <v>58</v>
      </c>
      <c r="E136" s="37" t="s">
        <v>54</v>
      </c>
    </row>
    <row r="137" spans="1:5" ht="127.5">
      <c r="A137" s="38" t="s">
        <v>59</v>
      </c>
      <c r="E137" s="39" t="s">
        <v>1188</v>
      </c>
    </row>
    <row r="138" spans="1:5" ht="25.5">
      <c r="A138" t="s">
        <v>61</v>
      </c>
      <c r="E138" s="37" t="s">
        <v>1189</v>
      </c>
    </row>
    <row r="139" spans="1:16" ht="12.75">
      <c r="A139" s="26" t="s">
        <v>52</v>
      </c>
      <c s="31" t="s">
        <v>467</v>
      </c>
      <c s="31" t="s">
        <v>1190</v>
      </c>
      <c s="26" t="s">
        <v>54</v>
      </c>
      <c s="32" t="s">
        <v>1191</v>
      </c>
      <c s="33" t="s">
        <v>71</v>
      </c>
      <c s="34">
        <v>0.243</v>
      </c>
      <c s="35">
        <v>0</v>
      </c>
      <c s="35">
        <f>ROUND(ROUND(H139,2)*ROUND(G139,3),2)</f>
      </c>
      <c s="33" t="s">
        <v>57</v>
      </c>
      <c r="O139">
        <f>(I139*21)/100</f>
      </c>
      <c t="s">
        <v>27</v>
      </c>
    </row>
    <row r="140" spans="1:5" ht="12.75">
      <c r="A140" s="36" t="s">
        <v>58</v>
      </c>
      <c r="E140" s="37" t="s">
        <v>54</v>
      </c>
    </row>
    <row r="141" spans="1:5" ht="51">
      <c r="A141" s="38" t="s">
        <v>59</v>
      </c>
      <c r="E141" s="39" t="s">
        <v>1192</v>
      </c>
    </row>
    <row r="142" spans="1:5" ht="38.25">
      <c r="A142" t="s">
        <v>61</v>
      </c>
      <c r="E142" s="37" t="s">
        <v>1020</v>
      </c>
    </row>
    <row r="143" spans="1:16" ht="12.75">
      <c r="A143" s="26" t="s">
        <v>52</v>
      </c>
      <c s="31" t="s">
        <v>472</v>
      </c>
      <c s="31" t="s">
        <v>1193</v>
      </c>
      <c s="26" t="s">
        <v>54</v>
      </c>
      <c s="32" t="s">
        <v>1194</v>
      </c>
      <c s="33" t="s">
        <v>86</v>
      </c>
      <c s="34">
        <v>170.736</v>
      </c>
      <c s="35">
        <v>0</v>
      </c>
      <c s="35">
        <f>ROUND(ROUND(H143,2)*ROUND(G143,3),2)</f>
      </c>
      <c s="33" t="s">
        <v>57</v>
      </c>
      <c r="O143">
        <f>(I143*21)/100</f>
      </c>
      <c t="s">
        <v>27</v>
      </c>
    </row>
    <row r="144" spans="1:5" ht="12.75">
      <c r="A144" s="36" t="s">
        <v>58</v>
      </c>
      <c r="E144" s="37" t="s">
        <v>54</v>
      </c>
    </row>
    <row r="145" spans="1:5" ht="267.75">
      <c r="A145" s="38" t="s">
        <v>59</v>
      </c>
      <c r="E145" s="39" t="s">
        <v>1195</v>
      </c>
    </row>
    <row r="146" spans="1:5" ht="25.5">
      <c r="A146" t="s">
        <v>61</v>
      </c>
      <c r="E146" s="37" t="s">
        <v>1189</v>
      </c>
    </row>
    <row r="147" spans="1:16" ht="12.75">
      <c r="A147" s="26" t="s">
        <v>52</v>
      </c>
      <c s="31" t="s">
        <v>477</v>
      </c>
      <c s="31" t="s">
        <v>1196</v>
      </c>
      <c s="26" t="s">
        <v>54</v>
      </c>
      <c s="32" t="s">
        <v>1197</v>
      </c>
      <c s="33" t="s">
        <v>315</v>
      </c>
      <c s="34">
        <v>65.507</v>
      </c>
      <c s="35">
        <v>0</v>
      </c>
      <c s="35">
        <f>ROUND(ROUND(H147,2)*ROUND(G147,3),2)</f>
      </c>
      <c s="33" t="s">
        <v>57</v>
      </c>
      <c r="O147">
        <f>(I147*21)/100</f>
      </c>
      <c t="s">
        <v>27</v>
      </c>
    </row>
    <row r="148" spans="1:5" ht="12.75">
      <c r="A148" s="36" t="s">
        <v>58</v>
      </c>
      <c r="E148" s="37" t="s">
        <v>54</v>
      </c>
    </row>
    <row r="149" spans="1:5" ht="153">
      <c r="A149" s="38" t="s">
        <v>59</v>
      </c>
      <c r="E149" s="39" t="s">
        <v>1198</v>
      </c>
    </row>
    <row r="150" spans="1:5" ht="12.75">
      <c r="A150" t="s">
        <v>61</v>
      </c>
      <c r="E150" s="37" t="s">
        <v>1199</v>
      </c>
    </row>
    <row r="151" spans="1:16" ht="12.75">
      <c r="A151" s="26" t="s">
        <v>52</v>
      </c>
      <c s="31" t="s">
        <v>482</v>
      </c>
      <c s="31" t="s">
        <v>1200</v>
      </c>
      <c s="26" t="s">
        <v>54</v>
      </c>
      <c s="32" t="s">
        <v>1201</v>
      </c>
      <c s="33" t="s">
        <v>86</v>
      </c>
      <c s="34">
        <v>80</v>
      </c>
      <c s="35">
        <v>0</v>
      </c>
      <c s="35">
        <f>ROUND(ROUND(H151,2)*ROUND(G151,3),2)</f>
      </c>
      <c s="33" t="s">
        <v>57</v>
      </c>
      <c r="O151">
        <f>(I151*21)/100</f>
      </c>
      <c t="s">
        <v>27</v>
      </c>
    </row>
    <row r="152" spans="1:5" ht="12.75">
      <c r="A152" s="36" t="s">
        <v>58</v>
      </c>
      <c r="E152" s="37" t="s">
        <v>54</v>
      </c>
    </row>
    <row r="153" spans="1:5" ht="51">
      <c r="A153" s="38" t="s">
        <v>59</v>
      </c>
      <c r="E153" s="39" t="s">
        <v>1202</v>
      </c>
    </row>
    <row r="154" spans="1:5" ht="38.25">
      <c r="A154" t="s">
        <v>61</v>
      </c>
      <c r="E154" s="37" t="s">
        <v>1020</v>
      </c>
    </row>
    <row r="155" spans="1:16" ht="12.75">
      <c r="A155" s="26" t="s">
        <v>52</v>
      </c>
      <c s="31" t="s">
        <v>487</v>
      </c>
      <c s="31" t="s">
        <v>1203</v>
      </c>
      <c s="26" t="s">
        <v>54</v>
      </c>
      <c s="32" t="s">
        <v>1204</v>
      </c>
      <c s="33" t="s">
        <v>86</v>
      </c>
      <c s="34">
        <v>160</v>
      </c>
      <c s="35">
        <v>0</v>
      </c>
      <c s="35">
        <f>ROUND(ROUND(H155,2)*ROUND(G155,3),2)</f>
      </c>
      <c s="33" t="s">
        <v>57</v>
      </c>
      <c r="O155">
        <f>(I155*21)/100</f>
      </c>
      <c t="s">
        <v>27</v>
      </c>
    </row>
    <row r="156" spans="1:5" ht="12.75">
      <c r="A156" s="36" t="s">
        <v>58</v>
      </c>
      <c r="E156" s="37" t="s">
        <v>54</v>
      </c>
    </row>
    <row r="157" spans="1:5" ht="51">
      <c r="A157" s="38" t="s">
        <v>59</v>
      </c>
      <c r="E157" s="39" t="s">
        <v>1205</v>
      </c>
    </row>
    <row r="158" spans="1:5" ht="38.25">
      <c r="A158" t="s">
        <v>61</v>
      </c>
      <c r="E158" s="37" t="s">
        <v>1020</v>
      </c>
    </row>
    <row r="159" spans="1:16" ht="12.75">
      <c r="A159" s="26" t="s">
        <v>52</v>
      </c>
      <c s="31" t="s">
        <v>492</v>
      </c>
      <c s="31" t="s">
        <v>1206</v>
      </c>
      <c s="26" t="s">
        <v>54</v>
      </c>
      <c s="32" t="s">
        <v>1207</v>
      </c>
      <c s="33" t="s">
        <v>86</v>
      </c>
      <c s="34">
        <v>38.721</v>
      </c>
      <c s="35">
        <v>0</v>
      </c>
      <c s="35">
        <f>ROUND(ROUND(H159,2)*ROUND(G159,3),2)</f>
      </c>
      <c s="33" t="s">
        <v>57</v>
      </c>
      <c r="O159">
        <f>(I159*21)/100</f>
      </c>
      <c t="s">
        <v>27</v>
      </c>
    </row>
    <row r="160" spans="1:5" ht="12.75">
      <c r="A160" s="36" t="s">
        <v>58</v>
      </c>
      <c r="E160" s="37" t="s">
        <v>54</v>
      </c>
    </row>
    <row r="161" spans="1:5" ht="140.25">
      <c r="A161" s="38" t="s">
        <v>59</v>
      </c>
      <c r="E161" s="39" t="s">
        <v>1208</v>
      </c>
    </row>
    <row r="162" spans="1:5" ht="38.25">
      <c r="A162" t="s">
        <v>61</v>
      </c>
      <c r="E162" s="37" t="s">
        <v>1020</v>
      </c>
    </row>
    <row r="163" spans="1:16" ht="12.75">
      <c r="A163" s="26" t="s">
        <v>52</v>
      </c>
      <c s="31" t="s">
        <v>497</v>
      </c>
      <c s="31" t="s">
        <v>1053</v>
      </c>
      <c s="26" t="s">
        <v>54</v>
      </c>
      <c s="32" t="s">
        <v>1054</v>
      </c>
      <c s="33" t="s">
        <v>757</v>
      </c>
      <c s="34">
        <v>21.6</v>
      </c>
      <c s="35">
        <v>0</v>
      </c>
      <c s="35">
        <f>ROUND(ROUND(H163,2)*ROUND(G163,3),2)</f>
      </c>
      <c s="33" t="s">
        <v>57</v>
      </c>
      <c r="O163">
        <f>(I163*21)/100</f>
      </c>
      <c t="s">
        <v>27</v>
      </c>
    </row>
    <row r="164" spans="1:5" ht="12.75">
      <c r="A164" s="36" t="s">
        <v>58</v>
      </c>
      <c r="E164" s="37" t="s">
        <v>54</v>
      </c>
    </row>
    <row r="165" spans="1:5" ht="51">
      <c r="A165" s="38" t="s">
        <v>59</v>
      </c>
      <c r="E165" s="39" t="s">
        <v>1209</v>
      </c>
    </row>
    <row r="166" spans="1:5" ht="409.5">
      <c r="A166" t="s">
        <v>61</v>
      </c>
      <c r="E166" s="37" t="s">
        <v>1056</v>
      </c>
    </row>
    <row r="167" spans="1:16" ht="12.75">
      <c r="A167" s="26" t="s">
        <v>52</v>
      </c>
      <c s="31" t="s">
        <v>502</v>
      </c>
      <c s="31" t="s">
        <v>1058</v>
      </c>
      <c s="26" t="s">
        <v>54</v>
      </c>
      <c s="32" t="s">
        <v>1059</v>
      </c>
      <c s="33" t="s">
        <v>757</v>
      </c>
      <c s="34">
        <v>119.6</v>
      </c>
      <c s="35">
        <v>0</v>
      </c>
      <c s="35">
        <f>ROUND(ROUND(H167,2)*ROUND(G167,3),2)</f>
      </c>
      <c s="33" t="s">
        <v>57</v>
      </c>
      <c r="O167">
        <f>(I167*21)/100</f>
      </c>
      <c t="s">
        <v>27</v>
      </c>
    </row>
    <row r="168" spans="1:5" ht="12.75">
      <c r="A168" s="36" t="s">
        <v>58</v>
      </c>
      <c r="E168" s="37" t="s">
        <v>54</v>
      </c>
    </row>
    <row r="169" spans="1:5" ht="38.25">
      <c r="A169" s="38" t="s">
        <v>59</v>
      </c>
      <c r="E169" s="39" t="s">
        <v>1210</v>
      </c>
    </row>
    <row r="170" spans="1:5" ht="357">
      <c r="A170" t="s">
        <v>61</v>
      </c>
      <c r="E170" s="37" t="s">
        <v>1061</v>
      </c>
    </row>
    <row r="171" spans="1:16" ht="12.75">
      <c r="A171" s="26" t="s">
        <v>52</v>
      </c>
      <c s="31" t="s">
        <v>657</v>
      </c>
      <c s="31" t="s">
        <v>1211</v>
      </c>
      <c s="26" t="s">
        <v>54</v>
      </c>
      <c s="32" t="s">
        <v>1212</v>
      </c>
      <c s="33" t="s">
        <v>315</v>
      </c>
      <c s="34">
        <v>199.159</v>
      </c>
      <c s="35">
        <v>0</v>
      </c>
      <c s="35">
        <f>ROUND(ROUND(H171,2)*ROUND(G171,3),2)</f>
      </c>
      <c s="33" t="s">
        <v>65</v>
      </c>
      <c r="O171">
        <f>(I171*21)/100</f>
      </c>
      <c t="s">
        <v>27</v>
      </c>
    </row>
    <row r="172" spans="1:5" ht="12.75">
      <c r="A172" s="36" t="s">
        <v>58</v>
      </c>
      <c r="E172" s="37" t="s">
        <v>54</v>
      </c>
    </row>
    <row r="173" spans="1:5" ht="76.5">
      <c r="A173" s="38" t="s">
        <v>59</v>
      </c>
      <c r="E173" s="39" t="s">
        <v>1213</v>
      </c>
    </row>
    <row r="174" spans="1:5" ht="38.25">
      <c r="A174" t="s">
        <v>61</v>
      </c>
      <c r="E174" s="37" t="s">
        <v>1214</v>
      </c>
    </row>
    <row r="175" spans="1:16" ht="25.5">
      <c r="A175" s="26" t="s">
        <v>52</v>
      </c>
      <c s="31" t="s">
        <v>593</v>
      </c>
      <c s="31" t="s">
        <v>1215</v>
      </c>
      <c s="26" t="s">
        <v>54</v>
      </c>
      <c s="32" t="s">
        <v>1216</v>
      </c>
      <c s="33" t="s">
        <v>86</v>
      </c>
      <c s="34">
        <v>80</v>
      </c>
      <c s="35">
        <v>0</v>
      </c>
      <c s="35">
        <f>ROUND(ROUND(H175,2)*ROUND(G175,3),2)</f>
      </c>
      <c s="33" t="s">
        <v>65</v>
      </c>
      <c r="O175">
        <f>(I175*21)/100</f>
      </c>
      <c t="s">
        <v>27</v>
      </c>
    </row>
    <row r="176" spans="1:5" ht="12.75">
      <c r="A176" s="36" t="s">
        <v>58</v>
      </c>
      <c r="E176" s="37" t="s">
        <v>54</v>
      </c>
    </row>
    <row r="177" spans="1:5" ht="51">
      <c r="A177" s="38" t="s">
        <v>59</v>
      </c>
      <c r="E177" s="39" t="s">
        <v>1217</v>
      </c>
    </row>
    <row r="178" spans="1:5" ht="25.5">
      <c r="A178" t="s">
        <v>61</v>
      </c>
      <c r="E178" s="37" t="s">
        <v>1189</v>
      </c>
    </row>
    <row r="179" spans="1:16" ht="12.75">
      <c r="A179" s="26" t="s">
        <v>52</v>
      </c>
      <c s="31" t="s">
        <v>666</v>
      </c>
      <c s="31" t="s">
        <v>1077</v>
      </c>
      <c s="26" t="s">
        <v>54</v>
      </c>
      <c s="32" t="s">
        <v>1218</v>
      </c>
      <c s="33" t="s">
        <v>82</v>
      </c>
      <c s="34">
        <v>2</v>
      </c>
      <c s="35">
        <v>0</v>
      </c>
      <c s="35">
        <f>ROUND(ROUND(H179,2)*ROUND(G179,3),2)</f>
      </c>
      <c s="33" t="s">
        <v>325</v>
      </c>
      <c r="O179">
        <f>(I179*21)/100</f>
      </c>
      <c t="s">
        <v>27</v>
      </c>
    </row>
    <row r="180" spans="1:5" ht="12.75">
      <c r="A180" s="36" t="s">
        <v>58</v>
      </c>
      <c r="E180" s="37" t="s">
        <v>54</v>
      </c>
    </row>
    <row r="181" spans="1:5" ht="51">
      <c r="A181" s="38" t="s">
        <v>59</v>
      </c>
      <c r="E181" s="39" t="s">
        <v>1219</v>
      </c>
    </row>
    <row r="182" spans="1:5" ht="25.5">
      <c r="A182" t="s">
        <v>61</v>
      </c>
      <c r="E182" s="37" t="s">
        <v>1080</v>
      </c>
    </row>
    <row r="183" spans="1:16" ht="12.75">
      <c r="A183" s="26" t="s">
        <v>52</v>
      </c>
      <c s="31" t="s">
        <v>668</v>
      </c>
      <c s="31" t="s">
        <v>1220</v>
      </c>
      <c s="26" t="s">
        <v>54</v>
      </c>
      <c s="32" t="s">
        <v>1221</v>
      </c>
      <c s="33" t="s">
        <v>294</v>
      </c>
      <c s="34">
        <v>1</v>
      </c>
      <c s="35">
        <v>0</v>
      </c>
      <c s="35">
        <f>ROUND(ROUND(H183,2)*ROUND(G183,3),2)</f>
      </c>
      <c s="33" t="s">
        <v>325</v>
      </c>
      <c r="O183">
        <f>(I183*21)/100</f>
      </c>
      <c t="s">
        <v>27</v>
      </c>
    </row>
    <row r="184" spans="1:5" ht="12.75">
      <c r="A184" s="36" t="s">
        <v>58</v>
      </c>
      <c r="E184" s="37" t="s">
        <v>54</v>
      </c>
    </row>
    <row r="185" spans="1:5" ht="38.25">
      <c r="A185" s="38" t="s">
        <v>59</v>
      </c>
      <c r="E185" s="39" t="s">
        <v>1176</v>
      </c>
    </row>
    <row r="186" spans="1:5" ht="25.5">
      <c r="A186" t="s">
        <v>61</v>
      </c>
      <c r="E186" s="37" t="s">
        <v>1222</v>
      </c>
    </row>
    <row r="187" spans="1:18" ht="12.75" customHeight="1">
      <c r="A187" s="6" t="s">
        <v>50</v>
      </c>
      <c s="6"/>
      <c s="41" t="s">
        <v>1026</v>
      </c>
      <c s="6"/>
      <c s="29" t="s">
        <v>1223</v>
      </c>
      <c s="6"/>
      <c s="6"/>
      <c s="6"/>
      <c s="42">
        <f>0+Q187</f>
      </c>
      <c s="6"/>
      <c r="O187">
        <f>0+R187</f>
      </c>
      <c r="Q187">
        <f>0+I188+I192</f>
      </c>
      <c>
        <f>0+O188+O192</f>
      </c>
    </row>
    <row r="188" spans="1:16" ht="12.75">
      <c r="A188" s="26" t="s">
        <v>52</v>
      </c>
      <c s="31" t="s">
        <v>806</v>
      </c>
      <c s="31" t="s">
        <v>1224</v>
      </c>
      <c s="26" t="s">
        <v>54</v>
      </c>
      <c s="32" t="s">
        <v>1225</v>
      </c>
      <c s="33" t="s">
        <v>294</v>
      </c>
      <c s="34">
        <v>1</v>
      </c>
      <c s="35">
        <v>0</v>
      </c>
      <c s="35">
        <f>ROUND(ROUND(H188,2)*ROUND(G188,3),2)</f>
      </c>
      <c s="33" t="s">
        <v>65</v>
      </c>
      <c r="O188">
        <f>(I188*21)/100</f>
      </c>
      <c t="s">
        <v>27</v>
      </c>
    </row>
    <row r="189" spans="1:5" ht="12.75">
      <c r="A189" s="36" t="s">
        <v>58</v>
      </c>
      <c r="E189" s="37" t="s">
        <v>54</v>
      </c>
    </row>
    <row r="190" spans="1:5" ht="38.25">
      <c r="A190" s="38" t="s">
        <v>59</v>
      </c>
      <c r="E190" s="39" t="s">
        <v>1176</v>
      </c>
    </row>
    <row r="191" spans="1:5" ht="12.75">
      <c r="A191" t="s">
        <v>61</v>
      </c>
      <c r="E191" s="37" t="s">
        <v>67</v>
      </c>
    </row>
    <row r="192" spans="1:16" ht="12.75">
      <c r="A192" s="26" t="s">
        <v>52</v>
      </c>
      <c s="31" t="s">
        <v>810</v>
      </c>
      <c s="31" t="s">
        <v>1226</v>
      </c>
      <c s="26" t="s">
        <v>54</v>
      </c>
      <c s="32" t="s">
        <v>1227</v>
      </c>
      <c s="33" t="s">
        <v>294</v>
      </c>
      <c s="34">
        <v>1</v>
      </c>
      <c s="35">
        <v>0</v>
      </c>
      <c s="35">
        <f>ROUND(ROUND(H192,2)*ROUND(G192,3),2)</f>
      </c>
      <c s="33" t="s">
        <v>65</v>
      </c>
      <c r="O192">
        <f>(I192*21)/100</f>
      </c>
      <c t="s">
        <v>27</v>
      </c>
    </row>
    <row r="193" spans="1:5" ht="12.75">
      <c r="A193" s="36" t="s">
        <v>58</v>
      </c>
      <c r="E193" s="37" t="s">
        <v>54</v>
      </c>
    </row>
    <row r="194" spans="1:5" ht="38.25">
      <c r="A194" s="38" t="s">
        <v>59</v>
      </c>
      <c r="E194" s="39" t="s">
        <v>1176</v>
      </c>
    </row>
    <row r="195" spans="1:5" ht="12.75">
      <c r="A195" t="s">
        <v>61</v>
      </c>
      <c r="E195" s="37" t="s">
        <v>1228</v>
      </c>
    </row>
    <row r="196" spans="1:18" ht="12.75" customHeight="1">
      <c r="A196" s="6" t="s">
        <v>50</v>
      </c>
      <c s="6"/>
      <c s="41" t="s">
        <v>176</v>
      </c>
      <c s="6"/>
      <c s="29" t="s">
        <v>177</v>
      </c>
      <c s="6"/>
      <c s="6"/>
      <c s="6"/>
      <c s="42">
        <f>0+Q196</f>
      </c>
      <c s="6"/>
      <c r="O196">
        <f>0+R196</f>
      </c>
      <c r="Q196">
        <f>0+I197</f>
      </c>
      <c>
        <f>0+O197</f>
      </c>
    </row>
    <row r="197" spans="1:16" ht="38.25">
      <c r="A197" s="26" t="s">
        <v>52</v>
      </c>
      <c s="31" t="s">
        <v>814</v>
      </c>
      <c s="31" t="s">
        <v>658</v>
      </c>
      <c s="26" t="s">
        <v>659</v>
      </c>
      <c s="32" t="s">
        <v>1229</v>
      </c>
      <c s="33" t="s">
        <v>182</v>
      </c>
      <c s="34">
        <v>497.065</v>
      </c>
      <c s="35">
        <v>0</v>
      </c>
      <c s="35">
        <f>ROUND(ROUND(H197,2)*ROUND(G197,3),2)</f>
      </c>
      <c s="33" t="s">
        <v>325</v>
      </c>
      <c r="O197">
        <f>(I197*21)/100</f>
      </c>
      <c t="s">
        <v>27</v>
      </c>
    </row>
    <row r="198" spans="1:5" ht="12.75">
      <c r="A198" s="36" t="s">
        <v>58</v>
      </c>
      <c r="E198" s="37" t="s">
        <v>183</v>
      </c>
    </row>
    <row r="199" spans="1:5" ht="51">
      <c r="A199" s="38" t="s">
        <v>59</v>
      </c>
      <c r="E199" s="39" t="s">
        <v>1230</v>
      </c>
    </row>
    <row r="200" spans="1:5" ht="127.5">
      <c r="A200" t="s">
        <v>61</v>
      </c>
      <c r="E200"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0+O9+O18+O27+O32+O45</f>
      </c>
      <c t="s">
        <v>26</v>
      </c>
    </row>
    <row r="3" spans="1:16" ht="15" customHeight="1">
      <c r="A3" t="s">
        <v>12</v>
      </c>
      <c s="12" t="s">
        <v>14</v>
      </c>
      <c s="13" t="s">
        <v>15</v>
      </c>
      <c s="1"/>
      <c s="14" t="s">
        <v>16</v>
      </c>
      <c s="1"/>
      <c s="9"/>
      <c s="8" t="s">
        <v>1232</v>
      </c>
      <c s="43">
        <f>0+I9+I18+I27+I32+I45</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1232</v>
      </c>
      <c s="6"/>
      <c s="18" t="s">
        <v>1233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f>
      </c>
      <c>
        <f>0+O10+O14</f>
      </c>
    </row>
    <row r="10" spans="1:16" ht="12.75">
      <c r="A10" s="26" t="s">
        <v>52</v>
      </c>
      <c s="31" t="s">
        <v>33</v>
      </c>
      <c s="31" t="s">
        <v>1235</v>
      </c>
      <c s="26" t="s">
        <v>54</v>
      </c>
      <c s="32" t="s">
        <v>1236</v>
      </c>
      <c s="33" t="s">
        <v>71</v>
      </c>
      <c s="34">
        <v>10.14</v>
      </c>
      <c s="35">
        <v>0</v>
      </c>
      <c s="35">
        <f>ROUND(ROUND(H10,2)*ROUND(G10,3),2)</f>
      </c>
      <c s="33" t="s">
        <v>57</v>
      </c>
      <c r="O10">
        <f>(I10*21)/100</f>
      </c>
      <c t="s">
        <v>27</v>
      </c>
    </row>
    <row r="11" spans="1:5" ht="12.75">
      <c r="A11" s="36" t="s">
        <v>58</v>
      </c>
      <c r="E11" s="37" t="s">
        <v>54</v>
      </c>
    </row>
    <row r="12" spans="1:5" ht="51">
      <c r="A12" s="38" t="s">
        <v>59</v>
      </c>
      <c r="E12" s="39" t="s">
        <v>1237</v>
      </c>
    </row>
    <row r="13" spans="1:5" ht="369.75">
      <c r="A13" t="s">
        <v>61</v>
      </c>
      <c r="E13" s="37" t="s">
        <v>524</v>
      </c>
    </row>
    <row r="14" spans="1:16" ht="12.75">
      <c r="A14" s="26" t="s">
        <v>52</v>
      </c>
      <c s="31" t="s">
        <v>27</v>
      </c>
      <c s="31" t="s">
        <v>707</v>
      </c>
      <c s="26" t="s">
        <v>54</v>
      </c>
      <c s="32" t="s">
        <v>708</v>
      </c>
      <c s="33" t="s">
        <v>71</v>
      </c>
      <c s="34">
        <v>10.272</v>
      </c>
      <c s="35">
        <v>0</v>
      </c>
      <c s="35">
        <f>ROUND(ROUND(H14,2)*ROUND(G14,3),2)</f>
      </c>
      <c s="33" t="s">
        <v>57</v>
      </c>
      <c r="O14">
        <f>(I14*21)/100</f>
      </c>
      <c t="s">
        <v>27</v>
      </c>
    </row>
    <row r="15" spans="1:5" ht="12.75">
      <c r="A15" s="36" t="s">
        <v>58</v>
      </c>
      <c r="E15" s="37" t="s">
        <v>54</v>
      </c>
    </row>
    <row r="16" spans="1:5" ht="51">
      <c r="A16" s="38" t="s">
        <v>59</v>
      </c>
      <c r="E16" s="39" t="s">
        <v>1238</v>
      </c>
    </row>
    <row r="17" spans="1:5" ht="191.25">
      <c r="A17" t="s">
        <v>61</v>
      </c>
      <c r="E17" s="37" t="s">
        <v>710</v>
      </c>
    </row>
    <row r="18" spans="1:18" ht="12.75" customHeight="1">
      <c r="A18" s="6" t="s">
        <v>50</v>
      </c>
      <c s="6"/>
      <c s="41" t="s">
        <v>145</v>
      </c>
      <c s="6"/>
      <c s="29" t="s">
        <v>580</v>
      </c>
      <c s="6"/>
      <c s="6"/>
      <c s="6"/>
      <c s="42">
        <f>0+Q18</f>
      </c>
      <c s="6"/>
      <c r="O18">
        <f>0+R18</f>
      </c>
      <c r="Q18">
        <f>0+I19+I23</f>
      </c>
      <c>
        <f>0+O19+O23</f>
      </c>
    </row>
    <row r="19" spans="1:16" ht="25.5">
      <c r="A19" s="26" t="s">
        <v>52</v>
      </c>
      <c s="31" t="s">
        <v>26</v>
      </c>
      <c s="31" t="s">
        <v>1239</v>
      </c>
      <c s="26" t="s">
        <v>54</v>
      </c>
      <c s="32" t="s">
        <v>1240</v>
      </c>
      <c s="33" t="s">
        <v>86</v>
      </c>
      <c s="34">
        <v>2.7</v>
      </c>
      <c s="35">
        <v>0</v>
      </c>
      <c s="35">
        <f>ROUND(ROUND(H19,2)*ROUND(G19,3),2)</f>
      </c>
      <c s="33" t="s">
        <v>57</v>
      </c>
      <c r="O19">
        <f>(I19*21)/100</f>
      </c>
      <c t="s">
        <v>27</v>
      </c>
    </row>
    <row r="20" spans="1:5" ht="12.75">
      <c r="A20" s="36" t="s">
        <v>58</v>
      </c>
      <c r="E20" s="37" t="s">
        <v>54</v>
      </c>
    </row>
    <row r="21" spans="1:5" ht="51">
      <c r="A21" s="38" t="s">
        <v>59</v>
      </c>
      <c r="E21" s="39" t="s">
        <v>1241</v>
      </c>
    </row>
    <row r="22" spans="1:5" ht="63.75">
      <c r="A22" t="s">
        <v>61</v>
      </c>
      <c r="E22" s="37" t="s">
        <v>1242</v>
      </c>
    </row>
    <row r="23" spans="1:16" ht="12.75">
      <c r="A23" s="26" t="s">
        <v>52</v>
      </c>
      <c s="31" t="s">
        <v>37</v>
      </c>
      <c s="31" t="s">
        <v>1243</v>
      </c>
      <c s="26" t="s">
        <v>54</v>
      </c>
      <c s="32" t="s">
        <v>1244</v>
      </c>
      <c s="33" t="s">
        <v>71</v>
      </c>
      <c s="34">
        <v>8.8</v>
      </c>
      <c s="35">
        <v>0</v>
      </c>
      <c s="35">
        <f>ROUND(ROUND(H23,2)*ROUND(G23,3),2)</f>
      </c>
      <c s="33" t="s">
        <v>57</v>
      </c>
      <c r="O23">
        <f>(I23*21)/100</f>
      </c>
      <c t="s">
        <v>27</v>
      </c>
    </row>
    <row r="24" spans="1:5" ht="12.75">
      <c r="A24" s="36" t="s">
        <v>58</v>
      </c>
      <c r="E24" s="37" t="s">
        <v>54</v>
      </c>
    </row>
    <row r="25" spans="1:5" ht="51">
      <c r="A25" s="38" t="s">
        <v>59</v>
      </c>
      <c r="E25" s="39" t="s">
        <v>1245</v>
      </c>
    </row>
    <row r="26" spans="1:5" ht="89.25">
      <c r="A26" t="s">
        <v>61</v>
      </c>
      <c r="E26" s="37" t="s">
        <v>1246</v>
      </c>
    </row>
    <row r="27" spans="1:18" ht="12.75" customHeight="1">
      <c r="A27" s="6" t="s">
        <v>50</v>
      </c>
      <c s="6"/>
      <c s="41" t="s">
        <v>462</v>
      </c>
      <c s="6"/>
      <c s="29" t="s">
        <v>754</v>
      </c>
      <c s="6"/>
      <c s="6"/>
      <c s="6"/>
      <c s="42">
        <f>0+Q27</f>
      </c>
      <c s="6"/>
      <c r="O27">
        <f>0+R27</f>
      </c>
      <c r="Q27">
        <f>0+I28</f>
      </c>
      <c>
        <f>0+O28</f>
      </c>
    </row>
    <row r="28" spans="1:16" ht="12.75">
      <c r="A28" s="26" t="s">
        <v>52</v>
      </c>
      <c s="31" t="s">
        <v>39</v>
      </c>
      <c s="31" t="s">
        <v>1247</v>
      </c>
      <c s="26" t="s">
        <v>54</v>
      </c>
      <c s="32" t="s">
        <v>1248</v>
      </c>
      <c s="33" t="s">
        <v>315</v>
      </c>
      <c s="34">
        <v>7</v>
      </c>
      <c s="35">
        <v>0</v>
      </c>
      <c s="35">
        <f>ROUND(ROUND(H28,2)*ROUND(G28,3),2)</f>
      </c>
      <c s="33" t="s">
        <v>57</v>
      </c>
      <c r="O28">
        <f>(I28*21)/100</f>
      </c>
      <c t="s">
        <v>27</v>
      </c>
    </row>
    <row r="29" spans="1:5" ht="12.75">
      <c r="A29" s="36" t="s">
        <v>58</v>
      </c>
      <c r="E29" s="37" t="s">
        <v>54</v>
      </c>
    </row>
    <row r="30" spans="1:5" ht="38.25">
      <c r="A30" s="38" t="s">
        <v>59</v>
      </c>
      <c r="E30" s="39" t="s">
        <v>1249</v>
      </c>
    </row>
    <row r="31" spans="1:5" ht="102">
      <c r="A31" t="s">
        <v>61</v>
      </c>
      <c r="E31" s="37" t="s">
        <v>1250</v>
      </c>
    </row>
    <row r="32" spans="1:18" ht="12.75" customHeight="1">
      <c r="A32" s="6" t="s">
        <v>50</v>
      </c>
      <c s="6"/>
      <c s="41" t="s">
        <v>303</v>
      </c>
      <c s="6"/>
      <c s="29" t="s">
        <v>304</v>
      </c>
      <c s="6"/>
      <c s="6"/>
      <c s="6"/>
      <c s="42">
        <f>0+Q32</f>
      </c>
      <c s="6"/>
      <c r="O32">
        <f>0+R32</f>
      </c>
      <c r="Q32">
        <f>0+I33+I37+I41</f>
      </c>
      <c>
        <f>0+O33+O37+O41</f>
      </c>
    </row>
    <row r="33" spans="1:16" ht="12.75">
      <c r="A33" s="26" t="s">
        <v>52</v>
      </c>
      <c s="31" t="s">
        <v>41</v>
      </c>
      <c s="31" t="s">
        <v>1251</v>
      </c>
      <c s="26" t="s">
        <v>54</v>
      </c>
      <c s="32" t="s">
        <v>1252</v>
      </c>
      <c s="33" t="s">
        <v>86</v>
      </c>
      <c s="34">
        <v>11.4</v>
      </c>
      <c s="35">
        <v>0</v>
      </c>
      <c s="35">
        <f>ROUND(ROUND(H33,2)*ROUND(G33,3),2)</f>
      </c>
      <c s="33" t="s">
        <v>57</v>
      </c>
      <c r="O33">
        <f>(I33*21)/100</f>
      </c>
      <c t="s">
        <v>27</v>
      </c>
    </row>
    <row r="34" spans="1:5" ht="12.75">
      <c r="A34" s="36" t="s">
        <v>58</v>
      </c>
      <c r="E34" s="37" t="s">
        <v>54</v>
      </c>
    </row>
    <row r="35" spans="1:5" ht="51">
      <c r="A35" s="38" t="s">
        <v>59</v>
      </c>
      <c r="E35" s="39" t="s">
        <v>1253</v>
      </c>
    </row>
    <row r="36" spans="1:5" ht="38.25">
      <c r="A36" t="s">
        <v>61</v>
      </c>
      <c r="E36" s="37" t="s">
        <v>1254</v>
      </c>
    </row>
    <row r="37" spans="1:16" ht="12.75">
      <c r="A37" s="26" t="s">
        <v>52</v>
      </c>
      <c s="31" t="s">
        <v>90</v>
      </c>
      <c s="31" t="s">
        <v>1255</v>
      </c>
      <c s="26" t="s">
        <v>54</v>
      </c>
      <c s="32" t="s">
        <v>1256</v>
      </c>
      <c s="33" t="s">
        <v>71</v>
      </c>
      <c s="34">
        <v>7.92</v>
      </c>
      <c s="35">
        <v>0</v>
      </c>
      <c s="35">
        <f>ROUND(ROUND(H37,2)*ROUND(G37,3),2)</f>
      </c>
      <c s="33" t="s">
        <v>57</v>
      </c>
      <c r="O37">
        <f>(I37*21)/100</f>
      </c>
      <c t="s">
        <v>27</v>
      </c>
    </row>
    <row r="38" spans="1:5" ht="12.75">
      <c r="A38" s="36" t="s">
        <v>58</v>
      </c>
      <c r="E38" s="37" t="s">
        <v>54</v>
      </c>
    </row>
    <row r="39" spans="1:5" ht="63.75">
      <c r="A39" s="38" t="s">
        <v>59</v>
      </c>
      <c r="E39" s="39" t="s">
        <v>1257</v>
      </c>
    </row>
    <row r="40" spans="1:5" ht="114.75">
      <c r="A40" t="s">
        <v>61</v>
      </c>
      <c r="E40" s="37" t="s">
        <v>1258</v>
      </c>
    </row>
    <row r="41" spans="1:16" ht="12.75">
      <c r="A41" s="26" t="s">
        <v>52</v>
      </c>
      <c s="31" t="s">
        <v>95</v>
      </c>
      <c s="31" t="s">
        <v>1259</v>
      </c>
      <c s="26" t="s">
        <v>54</v>
      </c>
      <c s="32" t="s">
        <v>1260</v>
      </c>
      <c s="33" t="s">
        <v>71</v>
      </c>
      <c s="34">
        <v>16.555</v>
      </c>
      <c s="35">
        <v>0</v>
      </c>
      <c s="35">
        <f>ROUND(ROUND(H41,2)*ROUND(G41,3),2)</f>
      </c>
      <c s="33" t="s">
        <v>57</v>
      </c>
      <c r="O41">
        <f>(I41*21)/100</f>
      </c>
      <c t="s">
        <v>27</v>
      </c>
    </row>
    <row r="42" spans="1:5" ht="12.75">
      <c r="A42" s="36" t="s">
        <v>58</v>
      </c>
      <c r="E42" s="37" t="s">
        <v>54</v>
      </c>
    </row>
    <row r="43" spans="1:5" ht="89.25">
      <c r="A43" s="38" t="s">
        <v>59</v>
      </c>
      <c r="E43" s="39" t="s">
        <v>1261</v>
      </c>
    </row>
    <row r="44" spans="1:5" ht="114.75">
      <c r="A44" t="s">
        <v>61</v>
      </c>
      <c r="E44" s="37" t="s">
        <v>1258</v>
      </c>
    </row>
    <row r="45" spans="1:18" ht="12.75" customHeight="1">
      <c r="A45" s="6" t="s">
        <v>50</v>
      </c>
      <c s="6"/>
      <c s="41" t="s">
        <v>176</v>
      </c>
      <c s="6"/>
      <c s="29" t="s">
        <v>177</v>
      </c>
      <c s="6"/>
      <c s="6"/>
      <c s="6"/>
      <c s="42">
        <f>0+Q45</f>
      </c>
      <c s="6"/>
      <c r="O45">
        <f>0+R45</f>
      </c>
      <c r="Q45">
        <f>0+I46+I50+I54</f>
      </c>
      <c>
        <f>0+O46+O50+O54</f>
      </c>
    </row>
    <row r="46" spans="1:16" ht="38.25">
      <c r="A46" s="26" t="s">
        <v>52</v>
      </c>
      <c s="31" t="s">
        <v>44</v>
      </c>
      <c s="31" t="s">
        <v>658</v>
      </c>
      <c s="26" t="s">
        <v>659</v>
      </c>
      <c s="32" t="s">
        <v>1092</v>
      </c>
      <c s="33" t="s">
        <v>182</v>
      </c>
      <c s="34">
        <v>19.517</v>
      </c>
      <c s="35">
        <v>0</v>
      </c>
      <c s="35">
        <f>ROUND(ROUND(H46,2)*ROUND(G46,3),2)</f>
      </c>
      <c s="33" t="s">
        <v>325</v>
      </c>
      <c r="O46">
        <f>(I46*21)/100</f>
      </c>
      <c t="s">
        <v>27</v>
      </c>
    </row>
    <row r="47" spans="1:5" ht="12.75">
      <c r="A47" s="36" t="s">
        <v>58</v>
      </c>
      <c r="E47" s="37" t="s">
        <v>183</v>
      </c>
    </row>
    <row r="48" spans="1:5" ht="12.75">
      <c r="A48" s="38" t="s">
        <v>59</v>
      </c>
      <c r="E48" s="39" t="s">
        <v>1262</v>
      </c>
    </row>
    <row r="49" spans="1:5" ht="229.5">
      <c r="A49" t="s">
        <v>61</v>
      </c>
      <c r="E49" s="37" t="s">
        <v>1094</v>
      </c>
    </row>
    <row r="50" spans="1:16" ht="38.25">
      <c r="A50" s="26" t="s">
        <v>52</v>
      </c>
      <c s="31" t="s">
        <v>46</v>
      </c>
      <c s="31" t="s">
        <v>322</v>
      </c>
      <c s="26" t="s">
        <v>323</v>
      </c>
      <c s="32" t="s">
        <v>324</v>
      </c>
      <c s="33" t="s">
        <v>182</v>
      </c>
      <c s="34">
        <v>39.732</v>
      </c>
      <c s="35">
        <v>0</v>
      </c>
      <c s="35">
        <f>ROUND(ROUND(H50,2)*ROUND(G50,3),2)</f>
      </c>
      <c s="33" t="s">
        <v>325</v>
      </c>
      <c r="O50">
        <f>(I50*21)/100</f>
      </c>
      <c t="s">
        <v>27</v>
      </c>
    </row>
    <row r="51" spans="1:5" ht="12.75">
      <c r="A51" s="36" t="s">
        <v>58</v>
      </c>
      <c r="E51" s="37" t="s">
        <v>183</v>
      </c>
    </row>
    <row r="52" spans="1:5" ht="12.75">
      <c r="A52" s="38" t="s">
        <v>59</v>
      </c>
      <c r="E52" s="39" t="s">
        <v>1263</v>
      </c>
    </row>
    <row r="53" spans="1:5" ht="178.5">
      <c r="A53" t="s">
        <v>61</v>
      </c>
      <c r="E53" s="37" t="s">
        <v>1264</v>
      </c>
    </row>
    <row r="54" spans="1:16" ht="38.25">
      <c r="A54" s="26" t="s">
        <v>52</v>
      </c>
      <c s="31" t="s">
        <v>48</v>
      </c>
      <c s="31" t="s">
        <v>669</v>
      </c>
      <c s="26" t="s">
        <v>670</v>
      </c>
      <c s="32" t="s">
        <v>1265</v>
      </c>
      <c s="33" t="s">
        <v>182</v>
      </c>
      <c s="34">
        <v>19.8</v>
      </c>
      <c s="35">
        <v>0</v>
      </c>
      <c s="35">
        <f>ROUND(ROUND(H54,2)*ROUND(G54,3),2)</f>
      </c>
      <c s="33" t="s">
        <v>325</v>
      </c>
      <c r="O54">
        <f>(I54*21)/100</f>
      </c>
      <c t="s">
        <v>27</v>
      </c>
    </row>
    <row r="55" spans="1:5" ht="12.75">
      <c r="A55" s="36" t="s">
        <v>58</v>
      </c>
      <c r="E55" s="37" t="s">
        <v>183</v>
      </c>
    </row>
    <row r="56" spans="1:5" ht="12.75">
      <c r="A56" s="38" t="s">
        <v>59</v>
      </c>
      <c r="E56" s="39" t="s">
        <v>1266</v>
      </c>
    </row>
    <row r="57" spans="1:5" ht="178.5">
      <c r="A57" t="s">
        <v>61</v>
      </c>
      <c r="E57" s="37" t="s">
        <v>1267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1270</v>
      </c>
      <c s="43">
        <f>0+I9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1270</v>
      </c>
      <c s="6"/>
      <c s="18" t="s">
        <v>1271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f>
      </c>
      <c>
        <f>0+O10</f>
      </c>
    </row>
    <row r="10" spans="1:16" ht="12.75">
      <c r="A10" s="26" t="s">
        <v>52</v>
      </c>
      <c s="31" t="s">
        <v>33</v>
      </c>
      <c s="31" t="s">
        <v>1274</v>
      </c>
      <c s="26" t="s">
        <v>54</v>
      </c>
      <c s="32" t="s">
        <v>1275</v>
      </c>
      <c s="33" t="s">
        <v>1276</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1277</v>
      </c>
      <c s="43">
        <f>0+I9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1277</v>
      </c>
      <c s="6"/>
      <c s="18" t="s">
        <v>1278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f>
      </c>
      <c>
        <f>0+O10</f>
      </c>
    </row>
    <row r="10" spans="1:16" ht="12.75">
      <c r="A10" s="26" t="s">
        <v>52</v>
      </c>
      <c s="31" t="s">
        <v>33</v>
      </c>
      <c s="31" t="s">
        <v>1280</v>
      </c>
      <c s="26" t="s">
        <v>54</v>
      </c>
      <c s="32" t="s">
        <v>1281</v>
      </c>
      <c s="33" t="s">
        <v>1276</v>
      </c>
      <c s="34">
        <v>1</v>
      </c>
      <c s="35">
        <v>0</v>
      </c>
      <c s="35">
        <f>ROUND(ROUND(H10,2)*ROUND(G10,3),2)</f>
      </c>
      <c s="33" t="s">
        <v>65</v>
      </c>
      <c r="O10">
        <f>(I10*21)/100</f>
      </c>
      <c t="s">
        <v>27</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7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0+O9+O106+O159</f>
      </c>
      <c t="s">
        <v>26</v>
      </c>
    </row>
    <row r="3" spans="1:16" ht="15" customHeight="1">
      <c r="A3" t="s">
        <v>12</v>
      </c>
      <c s="12" t="s">
        <v>14</v>
      </c>
      <c s="13" t="s">
        <v>15</v>
      </c>
      <c s="1"/>
      <c s="14" t="s">
        <v>16</v>
      </c>
      <c s="1"/>
      <c s="9"/>
      <c s="8" t="s">
        <v>1282</v>
      </c>
      <c s="43">
        <f>0+I9+I106+I159</f>
      </c>
      <c s="10"/>
      <c r="O3" t="s">
        <v>23</v>
      </c>
      <c t="s">
        <v>27</v>
      </c>
    </row>
    <row r="4" spans="1:16" ht="15" customHeight="1">
      <c r="A4" t="s">
        <v>17</v>
      </c>
      <c s="12" t="s">
        <v>18</v>
      </c>
      <c s="13" t="s">
        <v>1268</v>
      </c>
      <c s="1"/>
      <c s="14" t="s">
        <v>1269</v>
      </c>
      <c s="1"/>
      <c s="1"/>
      <c s="11"/>
      <c s="11"/>
      <c s="1"/>
      <c r="O4" t="s">
        <v>24</v>
      </c>
      <c t="s">
        <v>27</v>
      </c>
    </row>
    <row r="5" spans="1:16" ht="12.75" customHeight="1">
      <c r="A5" t="s">
        <v>21</v>
      </c>
      <c s="16" t="s">
        <v>22</v>
      </c>
      <c s="17" t="s">
        <v>1282</v>
      </c>
      <c s="6"/>
      <c s="18" t="s">
        <v>1283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1273</v>
      </c>
      <c s="27"/>
      <c s="27"/>
      <c s="27"/>
      <c s="30">
        <f>0+Q9</f>
      </c>
      <c s="27"/>
      <c r="O9">
        <f>0+R9</f>
      </c>
      <c r="Q9">
        <f>0+I10+I14+I18+I22+I26+I30+I34+I38+I42+I46+I50+I54+I58+I62+I66+I70+I74+I78+I82+I86+I90+I94+I98+I102</f>
      </c>
      <c>
        <f>0+O10+O14+O18+O22+O26+O30+O34+O38+O42+O46+O50+O54+O58+O62+O66+O70+O74+O78+O82+O86+O90+O94+O98+O102</f>
      </c>
    </row>
    <row r="10" spans="1:16" ht="25.5">
      <c r="A10" s="26" t="s">
        <v>52</v>
      </c>
      <c s="31" t="s">
        <v>33</v>
      </c>
      <c s="31" t="s">
        <v>1285</v>
      </c>
      <c s="26" t="s">
        <v>54</v>
      </c>
      <c s="32" t="s">
        <v>1286</v>
      </c>
      <c s="33" t="s">
        <v>86</v>
      </c>
      <c s="34">
        <v>111</v>
      </c>
      <c s="35">
        <v>0</v>
      </c>
      <c s="35">
        <f>ROUND(ROUND(H10,2)*ROUND(G10,3),2)</f>
      </c>
      <c s="33" t="s">
        <v>57</v>
      </c>
      <c r="O10">
        <f>(I10*21)/100</f>
      </c>
      <c t="s">
        <v>27</v>
      </c>
    </row>
    <row r="11" spans="1:5" ht="12.75">
      <c r="A11" s="36" t="s">
        <v>58</v>
      </c>
      <c r="E11" s="37" t="s">
        <v>54</v>
      </c>
    </row>
    <row r="12" spans="1:5" ht="25.5">
      <c r="A12" s="38" t="s">
        <v>59</v>
      </c>
      <c r="E12" s="39" t="s">
        <v>1287</v>
      </c>
    </row>
    <row r="13" spans="1:5" ht="114.75">
      <c r="A13" t="s">
        <v>61</v>
      </c>
      <c r="E13" s="37" t="s">
        <v>1288</v>
      </c>
    </row>
    <row r="14" spans="1:16" ht="25.5">
      <c r="A14" s="26" t="s">
        <v>52</v>
      </c>
      <c s="31" t="s">
        <v>27</v>
      </c>
      <c s="31" t="s">
        <v>1289</v>
      </c>
      <c s="26" t="s">
        <v>54</v>
      </c>
      <c s="32" t="s">
        <v>1290</v>
      </c>
      <c s="33" t="s">
        <v>86</v>
      </c>
      <c s="34">
        <v>111</v>
      </c>
      <c s="35">
        <v>0</v>
      </c>
      <c s="35">
        <f>ROUND(ROUND(H14,2)*ROUND(G14,3),2)</f>
      </c>
      <c s="33" t="s">
        <v>57</v>
      </c>
      <c r="O14">
        <f>(I14*21)/100</f>
      </c>
      <c t="s">
        <v>27</v>
      </c>
    </row>
    <row r="15" spans="1:5" ht="12.75">
      <c r="A15" s="36" t="s">
        <v>58</v>
      </c>
      <c r="E15" s="37" t="s">
        <v>54</v>
      </c>
    </row>
    <row r="16" spans="1:5" ht="25.5">
      <c r="A16" s="38" t="s">
        <v>59</v>
      </c>
      <c r="E16" s="39" t="s">
        <v>1291</v>
      </c>
    </row>
    <row r="17" spans="1:5" ht="153">
      <c r="A17" t="s">
        <v>61</v>
      </c>
      <c r="E17" s="37" t="s">
        <v>1292</v>
      </c>
    </row>
    <row r="18" spans="1:16" ht="12.75">
      <c r="A18" s="26" t="s">
        <v>52</v>
      </c>
      <c s="31" t="s">
        <v>26</v>
      </c>
      <c s="31" t="s">
        <v>1293</v>
      </c>
      <c s="26" t="s">
        <v>54</v>
      </c>
      <c s="32" t="s">
        <v>1294</v>
      </c>
      <c s="33" t="s">
        <v>1295</v>
      </c>
      <c s="34">
        <v>6.996</v>
      </c>
      <c s="35">
        <v>0</v>
      </c>
      <c s="35">
        <f>ROUND(ROUND(H18,2)*ROUND(G18,3),2)</f>
      </c>
      <c s="33" t="s">
        <v>57</v>
      </c>
      <c r="O18">
        <f>(I18*21)/100</f>
      </c>
      <c t="s">
        <v>27</v>
      </c>
    </row>
    <row r="19" spans="1:5" ht="12.75">
      <c r="A19" s="36" t="s">
        <v>58</v>
      </c>
      <c r="E19" s="37" t="s">
        <v>54</v>
      </c>
    </row>
    <row r="20" spans="1:5" ht="25.5">
      <c r="A20" s="38" t="s">
        <v>59</v>
      </c>
      <c r="E20" s="39" t="s">
        <v>1296</v>
      </c>
    </row>
    <row r="21" spans="1:5" ht="153">
      <c r="A21" t="s">
        <v>61</v>
      </c>
      <c r="E21" s="37" t="s">
        <v>1297</v>
      </c>
    </row>
    <row r="22" spans="1:16" ht="12.75">
      <c r="A22" s="26" t="s">
        <v>52</v>
      </c>
      <c s="31" t="s">
        <v>37</v>
      </c>
      <c s="31" t="s">
        <v>1298</v>
      </c>
      <c s="26" t="s">
        <v>54</v>
      </c>
      <c s="32" t="s">
        <v>1299</v>
      </c>
      <c s="33" t="s">
        <v>86</v>
      </c>
      <c s="34">
        <v>212</v>
      </c>
      <c s="35">
        <v>0</v>
      </c>
      <c s="35">
        <f>ROUND(ROUND(H22,2)*ROUND(G22,3),2)</f>
      </c>
      <c s="33" t="s">
        <v>57</v>
      </c>
      <c r="O22">
        <f>(I22*21)/100</f>
      </c>
      <c t="s">
        <v>27</v>
      </c>
    </row>
    <row r="23" spans="1:5" ht="12.75">
      <c r="A23" s="36" t="s">
        <v>58</v>
      </c>
      <c r="E23" s="37" t="s">
        <v>54</v>
      </c>
    </row>
    <row r="24" spans="1:5" ht="25.5">
      <c r="A24" s="38" t="s">
        <v>59</v>
      </c>
      <c r="E24" s="39" t="s">
        <v>1300</v>
      </c>
    </row>
    <row r="25" spans="1:5" ht="114.75">
      <c r="A25" t="s">
        <v>61</v>
      </c>
      <c r="E25" s="37" t="s">
        <v>1288</v>
      </c>
    </row>
    <row r="26" spans="1:16" ht="12.75">
      <c r="A26" s="26" t="s">
        <v>52</v>
      </c>
      <c s="31" t="s">
        <v>39</v>
      </c>
      <c s="31" t="s">
        <v>1301</v>
      </c>
      <c s="26" t="s">
        <v>54</v>
      </c>
      <c s="32" t="s">
        <v>1302</v>
      </c>
      <c s="33" t="s">
        <v>86</v>
      </c>
      <c s="34">
        <v>352</v>
      </c>
      <c s="35">
        <v>0</v>
      </c>
      <c s="35">
        <f>ROUND(ROUND(H26,2)*ROUND(G26,3),2)</f>
      </c>
      <c s="33" t="s">
        <v>57</v>
      </c>
      <c r="O26">
        <f>(I26*21)/100</f>
      </c>
      <c t="s">
        <v>27</v>
      </c>
    </row>
    <row r="27" spans="1:5" ht="12.75">
      <c r="A27" s="36" t="s">
        <v>58</v>
      </c>
      <c r="E27" s="37" t="s">
        <v>54</v>
      </c>
    </row>
    <row r="28" spans="1:5" ht="51">
      <c r="A28" s="38" t="s">
        <v>59</v>
      </c>
      <c r="E28" s="39" t="s">
        <v>1303</v>
      </c>
    </row>
    <row r="29" spans="1:5" ht="153">
      <c r="A29" t="s">
        <v>61</v>
      </c>
      <c r="E29" s="37" t="s">
        <v>1292</v>
      </c>
    </row>
    <row r="30" spans="1:16" ht="12.75">
      <c r="A30" s="26" t="s">
        <v>52</v>
      </c>
      <c s="31" t="s">
        <v>41</v>
      </c>
      <c s="31" t="s">
        <v>1304</v>
      </c>
      <c s="26" t="s">
        <v>54</v>
      </c>
      <c s="32" t="s">
        <v>1305</v>
      </c>
      <c s="33" t="s">
        <v>86</v>
      </c>
      <c s="34">
        <v>444</v>
      </c>
      <c s="35">
        <v>0</v>
      </c>
      <c s="35">
        <f>ROUND(ROUND(H30,2)*ROUND(G30,3),2)</f>
      </c>
      <c s="33" t="s">
        <v>57</v>
      </c>
      <c r="O30">
        <f>(I30*21)/100</f>
      </c>
      <c t="s">
        <v>27</v>
      </c>
    </row>
    <row r="31" spans="1:5" ht="12.75">
      <c r="A31" s="36" t="s">
        <v>58</v>
      </c>
      <c r="E31" s="37" t="s">
        <v>54</v>
      </c>
    </row>
    <row r="32" spans="1:5" ht="38.25">
      <c r="A32" s="38" t="s">
        <v>59</v>
      </c>
      <c r="E32" s="39" t="s">
        <v>1306</v>
      </c>
    </row>
    <row r="33" spans="1:5" ht="114.75">
      <c r="A33" t="s">
        <v>61</v>
      </c>
      <c r="E33" s="37" t="s">
        <v>1288</v>
      </c>
    </row>
    <row r="34" spans="1:16" ht="12.75">
      <c r="A34" s="26" t="s">
        <v>52</v>
      </c>
      <c s="31" t="s">
        <v>90</v>
      </c>
      <c s="31" t="s">
        <v>1307</v>
      </c>
      <c s="26" t="s">
        <v>54</v>
      </c>
      <c s="32" t="s">
        <v>1308</v>
      </c>
      <c s="33" t="s">
        <v>86</v>
      </c>
      <c s="34">
        <v>444</v>
      </c>
      <c s="35">
        <v>0</v>
      </c>
      <c s="35">
        <f>ROUND(ROUND(H34,2)*ROUND(G34,3),2)</f>
      </c>
      <c s="33" t="s">
        <v>57</v>
      </c>
      <c r="O34">
        <f>(I34*21)/100</f>
      </c>
      <c t="s">
        <v>27</v>
      </c>
    </row>
    <row r="35" spans="1:5" ht="12.75">
      <c r="A35" s="36" t="s">
        <v>58</v>
      </c>
      <c r="E35" s="37" t="s">
        <v>54</v>
      </c>
    </row>
    <row r="36" spans="1:5" ht="38.25">
      <c r="A36" s="38" t="s">
        <v>59</v>
      </c>
      <c r="E36" s="39" t="s">
        <v>1306</v>
      </c>
    </row>
    <row r="37" spans="1:5" ht="153">
      <c r="A37" t="s">
        <v>61</v>
      </c>
      <c r="E37" s="37" t="s">
        <v>1292</v>
      </c>
    </row>
    <row r="38" spans="1:16" ht="12.75">
      <c r="A38" s="26" t="s">
        <v>52</v>
      </c>
      <c s="31" t="s">
        <v>95</v>
      </c>
      <c s="31" t="s">
        <v>1309</v>
      </c>
      <c s="26" t="s">
        <v>54</v>
      </c>
      <c s="32" t="s">
        <v>1310</v>
      </c>
      <c s="33" t="s">
        <v>82</v>
      </c>
      <c s="34">
        <v>1</v>
      </c>
      <c s="35">
        <v>0</v>
      </c>
      <c s="35">
        <f>ROUND(ROUND(H38,2)*ROUND(G38,3),2)</f>
      </c>
      <c s="33" t="s">
        <v>57</v>
      </c>
      <c r="O38">
        <f>(I38*21)/100</f>
      </c>
      <c t="s">
        <v>27</v>
      </c>
    </row>
    <row r="39" spans="1:5" ht="12.75">
      <c r="A39" s="36" t="s">
        <v>58</v>
      </c>
      <c r="E39" s="37" t="s">
        <v>54</v>
      </c>
    </row>
    <row r="40" spans="1:5" ht="25.5">
      <c r="A40" s="38" t="s">
        <v>59</v>
      </c>
      <c r="E40" s="39" t="s">
        <v>1311</v>
      </c>
    </row>
    <row r="41" spans="1:5" ht="153">
      <c r="A41" t="s">
        <v>61</v>
      </c>
      <c r="E41" s="37" t="s">
        <v>239</v>
      </c>
    </row>
    <row r="42" spans="1:16" ht="12.75">
      <c r="A42" s="26" t="s">
        <v>52</v>
      </c>
      <c s="31" t="s">
        <v>44</v>
      </c>
      <c s="31" t="s">
        <v>1312</v>
      </c>
      <c s="26" t="s">
        <v>54</v>
      </c>
      <c s="32" t="s">
        <v>1313</v>
      </c>
      <c s="33" t="s">
        <v>82</v>
      </c>
      <c s="34">
        <v>4</v>
      </c>
      <c s="35">
        <v>0</v>
      </c>
      <c s="35">
        <f>ROUND(ROUND(H42,2)*ROUND(G42,3),2)</f>
      </c>
      <c s="33" t="s">
        <v>57</v>
      </c>
      <c r="O42">
        <f>(I42*21)/100</f>
      </c>
      <c t="s">
        <v>27</v>
      </c>
    </row>
    <row r="43" spans="1:5" ht="12.75">
      <c r="A43" s="36" t="s">
        <v>58</v>
      </c>
      <c r="E43" s="37" t="s">
        <v>54</v>
      </c>
    </row>
    <row r="44" spans="1:5" ht="51">
      <c r="A44" s="38" t="s">
        <v>59</v>
      </c>
      <c r="E44" s="39" t="s">
        <v>1314</v>
      </c>
    </row>
    <row r="45" spans="1:5" ht="127.5">
      <c r="A45" t="s">
        <v>61</v>
      </c>
      <c r="E45" s="37" t="s">
        <v>1315</v>
      </c>
    </row>
    <row r="46" spans="1:16" ht="12.75">
      <c r="A46" s="26" t="s">
        <v>52</v>
      </c>
      <c s="31" t="s">
        <v>46</v>
      </c>
      <c s="31" t="s">
        <v>1316</v>
      </c>
      <c s="26" t="s">
        <v>54</v>
      </c>
      <c s="32" t="s">
        <v>1317</v>
      </c>
      <c s="33" t="s">
        <v>82</v>
      </c>
      <c s="34">
        <v>2</v>
      </c>
      <c s="35">
        <v>0</v>
      </c>
      <c s="35">
        <f>ROUND(ROUND(H46,2)*ROUND(G46,3),2)</f>
      </c>
      <c s="33" t="s">
        <v>57</v>
      </c>
      <c r="O46">
        <f>(I46*21)/100</f>
      </c>
      <c t="s">
        <v>27</v>
      </c>
    </row>
    <row r="47" spans="1:5" ht="12.75">
      <c r="A47" s="36" t="s">
        <v>58</v>
      </c>
      <c r="E47" s="37" t="s">
        <v>54</v>
      </c>
    </row>
    <row r="48" spans="1:5" ht="25.5">
      <c r="A48" s="38" t="s">
        <v>59</v>
      </c>
      <c r="E48" s="39" t="s">
        <v>1318</v>
      </c>
    </row>
    <row r="49" spans="1:5" ht="165.75">
      <c r="A49" t="s">
        <v>61</v>
      </c>
      <c r="E49" s="37" t="s">
        <v>1319</v>
      </c>
    </row>
    <row r="50" spans="1:16" ht="12.75">
      <c r="A50" s="26" t="s">
        <v>52</v>
      </c>
      <c s="31" t="s">
        <v>48</v>
      </c>
      <c s="31" t="s">
        <v>1320</v>
      </c>
      <c s="26" t="s">
        <v>54</v>
      </c>
      <c s="32" t="s">
        <v>1321</v>
      </c>
      <c s="33" t="s">
        <v>82</v>
      </c>
      <c s="34">
        <v>2</v>
      </c>
      <c s="35">
        <v>0</v>
      </c>
      <c s="35">
        <f>ROUND(ROUND(H50,2)*ROUND(G50,3),2)</f>
      </c>
      <c s="33" t="s">
        <v>57</v>
      </c>
      <c r="O50">
        <f>(I50*21)/100</f>
      </c>
      <c t="s">
        <v>27</v>
      </c>
    </row>
    <row r="51" spans="1:5" ht="12.75">
      <c r="A51" s="36" t="s">
        <v>58</v>
      </c>
      <c r="E51" s="37" t="s">
        <v>54</v>
      </c>
    </row>
    <row r="52" spans="1:5" ht="25.5">
      <c r="A52" s="38" t="s">
        <v>59</v>
      </c>
      <c r="E52" s="39" t="s">
        <v>1318</v>
      </c>
    </row>
    <row r="53" spans="1:5" ht="127.5">
      <c r="A53" t="s">
        <v>61</v>
      </c>
      <c r="E53" s="37" t="s">
        <v>1322</v>
      </c>
    </row>
    <row r="54" spans="1:16" ht="12.75">
      <c r="A54" s="26" t="s">
        <v>52</v>
      </c>
      <c s="31" t="s">
        <v>111</v>
      </c>
      <c s="31" t="s">
        <v>1323</v>
      </c>
      <c s="26" t="s">
        <v>54</v>
      </c>
      <c s="32" t="s">
        <v>1324</v>
      </c>
      <c s="33" t="s">
        <v>82</v>
      </c>
      <c s="34">
        <v>4</v>
      </c>
      <c s="35">
        <v>0</v>
      </c>
      <c s="35">
        <f>ROUND(ROUND(H54,2)*ROUND(G54,3),2)</f>
      </c>
      <c s="33" t="s">
        <v>57</v>
      </c>
      <c r="O54">
        <f>(I54*21)/100</f>
      </c>
      <c t="s">
        <v>27</v>
      </c>
    </row>
    <row r="55" spans="1:5" ht="12.75">
      <c r="A55" s="36" t="s">
        <v>58</v>
      </c>
      <c r="E55" s="37" t="s">
        <v>54</v>
      </c>
    </row>
    <row r="56" spans="1:5" ht="140.25">
      <c r="A56" s="38" t="s">
        <v>59</v>
      </c>
      <c r="E56" s="39" t="s">
        <v>1325</v>
      </c>
    </row>
    <row r="57" spans="1:5" ht="165.75">
      <c r="A57" t="s">
        <v>61</v>
      </c>
      <c r="E57" s="37" t="s">
        <v>1319</v>
      </c>
    </row>
    <row r="58" spans="1:16" ht="12.75">
      <c r="A58" s="26" t="s">
        <v>52</v>
      </c>
      <c s="31" t="s">
        <v>115</v>
      </c>
      <c s="31" t="s">
        <v>1326</v>
      </c>
      <c s="26" t="s">
        <v>54</v>
      </c>
      <c s="32" t="s">
        <v>1327</v>
      </c>
      <c s="33" t="s">
        <v>82</v>
      </c>
      <c s="34">
        <v>4</v>
      </c>
      <c s="35">
        <v>0</v>
      </c>
      <c s="35">
        <f>ROUND(ROUND(H58,2)*ROUND(G58,3),2)</f>
      </c>
      <c s="33" t="s">
        <v>57</v>
      </c>
      <c r="O58">
        <f>(I58*21)/100</f>
      </c>
      <c t="s">
        <v>27</v>
      </c>
    </row>
    <row r="59" spans="1:5" ht="12.75">
      <c r="A59" s="36" t="s">
        <v>58</v>
      </c>
      <c r="E59" s="37" t="s">
        <v>54</v>
      </c>
    </row>
    <row r="60" spans="1:5" ht="140.25">
      <c r="A60" s="38" t="s">
        <v>59</v>
      </c>
      <c r="E60" s="39" t="s">
        <v>1328</v>
      </c>
    </row>
    <row r="61" spans="1:5" ht="127.5">
      <c r="A61" t="s">
        <v>61</v>
      </c>
      <c r="E61" s="37" t="s">
        <v>1322</v>
      </c>
    </row>
    <row r="62" spans="1:16" ht="12.75">
      <c r="A62" s="26" t="s">
        <v>52</v>
      </c>
      <c s="31" t="s">
        <v>119</v>
      </c>
      <c s="31" t="s">
        <v>1329</v>
      </c>
      <c s="26" t="s">
        <v>54</v>
      </c>
      <c s="32" t="s">
        <v>1330</v>
      </c>
      <c s="33" t="s">
        <v>82</v>
      </c>
      <c s="34">
        <v>4</v>
      </c>
      <c s="35">
        <v>0</v>
      </c>
      <c s="35">
        <f>ROUND(ROUND(H62,2)*ROUND(G62,3),2)</f>
      </c>
      <c s="33" t="s">
        <v>57</v>
      </c>
      <c r="O62">
        <f>(I62*21)/100</f>
      </c>
      <c t="s">
        <v>27</v>
      </c>
    </row>
    <row r="63" spans="1:5" ht="12.75">
      <c r="A63" s="36" t="s">
        <v>58</v>
      </c>
      <c r="E63" s="37" t="s">
        <v>54</v>
      </c>
    </row>
    <row r="64" spans="1:5" ht="140.25">
      <c r="A64" s="38" t="s">
        <v>59</v>
      </c>
      <c r="E64" s="39" t="s">
        <v>1328</v>
      </c>
    </row>
    <row r="65" spans="1:5" ht="165.75">
      <c r="A65" t="s">
        <v>61</v>
      </c>
      <c r="E65" s="37" t="s">
        <v>1319</v>
      </c>
    </row>
    <row r="66" spans="1:16" ht="12.75">
      <c r="A66" s="26" t="s">
        <v>52</v>
      </c>
      <c s="31" t="s">
        <v>123</v>
      </c>
      <c s="31" t="s">
        <v>1331</v>
      </c>
      <c s="26" t="s">
        <v>54</v>
      </c>
      <c s="32" t="s">
        <v>1332</v>
      </c>
      <c s="33" t="s">
        <v>82</v>
      </c>
      <c s="34">
        <v>4</v>
      </c>
      <c s="35">
        <v>0</v>
      </c>
      <c s="35">
        <f>ROUND(ROUND(H66,2)*ROUND(G66,3),2)</f>
      </c>
      <c s="33" t="s">
        <v>57</v>
      </c>
      <c r="O66">
        <f>(I66*21)/100</f>
      </c>
      <c t="s">
        <v>27</v>
      </c>
    </row>
    <row r="67" spans="1:5" ht="12.75">
      <c r="A67" s="36" t="s">
        <v>58</v>
      </c>
      <c r="E67" s="37" t="s">
        <v>54</v>
      </c>
    </row>
    <row r="68" spans="1:5" ht="140.25">
      <c r="A68" s="38" t="s">
        <v>59</v>
      </c>
      <c r="E68" s="39" t="s">
        <v>1333</v>
      </c>
    </row>
    <row r="69" spans="1:5" ht="127.5">
      <c r="A69" t="s">
        <v>61</v>
      </c>
      <c r="E69" s="37" t="s">
        <v>1322</v>
      </c>
    </row>
    <row r="70" spans="1:16" ht="12.75">
      <c r="A70" s="26" t="s">
        <v>52</v>
      </c>
      <c s="31" t="s">
        <v>129</v>
      </c>
      <c s="31" t="s">
        <v>1334</v>
      </c>
      <c s="26" t="s">
        <v>54</v>
      </c>
      <c s="32" t="s">
        <v>1335</v>
      </c>
      <c s="33" t="s">
        <v>82</v>
      </c>
      <c s="34">
        <v>1</v>
      </c>
      <c s="35">
        <v>0</v>
      </c>
      <c s="35">
        <f>ROUND(ROUND(H70,2)*ROUND(G70,3),2)</f>
      </c>
      <c s="33" t="s">
        <v>57</v>
      </c>
      <c r="O70">
        <f>(I70*21)/100</f>
      </c>
      <c t="s">
        <v>27</v>
      </c>
    </row>
    <row r="71" spans="1:5" ht="12.75">
      <c r="A71" s="36" t="s">
        <v>58</v>
      </c>
      <c r="E71" s="37" t="s">
        <v>54</v>
      </c>
    </row>
    <row r="72" spans="1:5" ht="25.5">
      <c r="A72" s="38" t="s">
        <v>59</v>
      </c>
      <c r="E72" s="39" t="s">
        <v>1336</v>
      </c>
    </row>
    <row r="73" spans="1:5" ht="165.75">
      <c r="A73" t="s">
        <v>61</v>
      </c>
      <c r="E73" s="37" t="s">
        <v>1319</v>
      </c>
    </row>
    <row r="74" spans="1:16" ht="12.75">
      <c r="A74" s="26" t="s">
        <v>52</v>
      </c>
      <c s="31" t="s">
        <v>133</v>
      </c>
      <c s="31" t="s">
        <v>1337</v>
      </c>
      <c s="26" t="s">
        <v>54</v>
      </c>
      <c s="32" t="s">
        <v>1338</v>
      </c>
      <c s="33" t="s">
        <v>82</v>
      </c>
      <c s="34">
        <v>1</v>
      </c>
      <c s="35">
        <v>0</v>
      </c>
      <c s="35">
        <f>ROUND(ROUND(H74,2)*ROUND(G74,3),2)</f>
      </c>
      <c s="33" t="s">
        <v>57</v>
      </c>
      <c r="O74">
        <f>(I74*21)/100</f>
      </c>
      <c t="s">
        <v>27</v>
      </c>
    </row>
    <row r="75" spans="1:5" ht="12.75">
      <c r="A75" s="36" t="s">
        <v>58</v>
      </c>
      <c r="E75" s="37" t="s">
        <v>54</v>
      </c>
    </row>
    <row r="76" spans="1:5" ht="25.5">
      <c r="A76" s="38" t="s">
        <v>59</v>
      </c>
      <c r="E76" s="39" t="s">
        <v>1336</v>
      </c>
    </row>
    <row r="77" spans="1:5" ht="127.5">
      <c r="A77" t="s">
        <v>61</v>
      </c>
      <c r="E77" s="37" t="s">
        <v>1322</v>
      </c>
    </row>
    <row r="78" spans="1:16" ht="12.75">
      <c r="A78" s="26" t="s">
        <v>52</v>
      </c>
      <c s="31" t="s">
        <v>137</v>
      </c>
      <c s="31" t="s">
        <v>1339</v>
      </c>
      <c s="26" t="s">
        <v>54</v>
      </c>
      <c s="32" t="s">
        <v>1340</v>
      </c>
      <c s="33" t="s">
        <v>82</v>
      </c>
      <c s="34">
        <v>1</v>
      </c>
      <c s="35">
        <v>0</v>
      </c>
      <c s="35">
        <f>ROUND(ROUND(H78,2)*ROUND(G78,3),2)</f>
      </c>
      <c s="33" t="s">
        <v>57</v>
      </c>
      <c r="O78">
        <f>(I78*21)/100</f>
      </c>
      <c t="s">
        <v>27</v>
      </c>
    </row>
    <row r="79" spans="1:5" ht="12.75">
      <c r="A79" s="36" t="s">
        <v>58</v>
      </c>
      <c r="E79" s="37" t="s">
        <v>54</v>
      </c>
    </row>
    <row r="80" spans="1:5" ht="25.5">
      <c r="A80" s="38" t="s">
        <v>59</v>
      </c>
      <c r="E80" s="39" t="s">
        <v>1336</v>
      </c>
    </row>
    <row r="81" spans="1:5" ht="153">
      <c r="A81" t="s">
        <v>61</v>
      </c>
      <c r="E81" s="37" t="s">
        <v>239</v>
      </c>
    </row>
    <row r="82" spans="1:16" ht="12.75">
      <c r="A82" s="26" t="s">
        <v>52</v>
      </c>
      <c s="31" t="s">
        <v>141</v>
      </c>
      <c s="31" t="s">
        <v>1341</v>
      </c>
      <c s="26" t="s">
        <v>54</v>
      </c>
      <c s="32" t="s">
        <v>1342</v>
      </c>
      <c s="33" t="s">
        <v>82</v>
      </c>
      <c s="34">
        <v>2</v>
      </c>
      <c s="35">
        <v>0</v>
      </c>
      <c s="35">
        <f>ROUND(ROUND(H82,2)*ROUND(G82,3),2)</f>
      </c>
      <c s="33" t="s">
        <v>57</v>
      </c>
      <c r="O82">
        <f>(I82*21)/100</f>
      </c>
      <c t="s">
        <v>27</v>
      </c>
    </row>
    <row r="83" spans="1:5" ht="12.75">
      <c r="A83" s="36" t="s">
        <v>58</v>
      </c>
      <c r="E83" s="37" t="s">
        <v>54</v>
      </c>
    </row>
    <row r="84" spans="1:5" ht="25.5">
      <c r="A84" s="38" t="s">
        <v>59</v>
      </c>
      <c r="E84" s="39" t="s">
        <v>1343</v>
      </c>
    </row>
    <row r="85" spans="1:5" ht="165.75">
      <c r="A85" t="s">
        <v>61</v>
      </c>
      <c r="E85" s="37" t="s">
        <v>1319</v>
      </c>
    </row>
    <row r="86" spans="1:16" ht="12.75">
      <c r="A86" s="26" t="s">
        <v>52</v>
      </c>
      <c s="31" t="s">
        <v>145</v>
      </c>
      <c s="31" t="s">
        <v>1344</v>
      </c>
      <c s="26" t="s">
        <v>54</v>
      </c>
      <c s="32" t="s">
        <v>1345</v>
      </c>
      <c s="33" t="s">
        <v>82</v>
      </c>
      <c s="34">
        <v>2</v>
      </c>
      <c s="35">
        <v>0</v>
      </c>
      <c s="35">
        <f>ROUND(ROUND(H86,2)*ROUND(G86,3),2)</f>
      </c>
      <c s="33" t="s">
        <v>57</v>
      </c>
      <c r="O86">
        <f>(I86*21)/100</f>
      </c>
      <c t="s">
        <v>27</v>
      </c>
    </row>
    <row r="87" spans="1:5" ht="12.75">
      <c r="A87" s="36" t="s">
        <v>58</v>
      </c>
      <c r="E87" s="37" t="s">
        <v>54</v>
      </c>
    </row>
    <row r="88" spans="1:5" ht="25.5">
      <c r="A88" s="38" t="s">
        <v>59</v>
      </c>
      <c r="E88" s="39" t="s">
        <v>1346</v>
      </c>
    </row>
    <row r="89" spans="1:5" ht="127.5">
      <c r="A89" t="s">
        <v>61</v>
      </c>
      <c r="E89" s="37" t="s">
        <v>1322</v>
      </c>
    </row>
    <row r="90" spans="1:16" ht="12.75">
      <c r="A90" s="26" t="s">
        <v>52</v>
      </c>
      <c s="31" t="s">
        <v>149</v>
      </c>
      <c s="31" t="s">
        <v>1347</v>
      </c>
      <c s="26" t="s">
        <v>54</v>
      </c>
      <c s="32" t="s">
        <v>1348</v>
      </c>
      <c s="33" t="s">
        <v>82</v>
      </c>
      <c s="34">
        <v>2</v>
      </c>
      <c s="35">
        <v>0</v>
      </c>
      <c s="35">
        <f>ROUND(ROUND(H90,2)*ROUND(G90,3),2)</f>
      </c>
      <c s="33" t="s">
        <v>57</v>
      </c>
      <c r="O90">
        <f>(I90*21)/100</f>
      </c>
      <c t="s">
        <v>27</v>
      </c>
    </row>
    <row r="91" spans="1:5" ht="12.75">
      <c r="A91" s="36" t="s">
        <v>58</v>
      </c>
      <c r="E91" s="37" t="s">
        <v>54</v>
      </c>
    </row>
    <row r="92" spans="1:5" ht="25.5">
      <c r="A92" s="38" t="s">
        <v>59</v>
      </c>
      <c r="E92" s="39" t="s">
        <v>1346</v>
      </c>
    </row>
    <row r="93" spans="1:5" ht="153">
      <c r="A93" t="s">
        <v>61</v>
      </c>
      <c r="E93" s="37" t="s">
        <v>239</v>
      </c>
    </row>
    <row r="94" spans="1:16" ht="12.75">
      <c r="A94" s="26" t="s">
        <v>52</v>
      </c>
      <c s="31" t="s">
        <v>153</v>
      </c>
      <c s="31" t="s">
        <v>1349</v>
      </c>
      <c s="26" t="s">
        <v>54</v>
      </c>
      <c s="32" t="s">
        <v>1350</v>
      </c>
      <c s="33" t="s">
        <v>242</v>
      </c>
      <c s="34">
        <v>40</v>
      </c>
      <c s="35">
        <v>0</v>
      </c>
      <c s="35">
        <f>ROUND(ROUND(H94,2)*ROUND(G94,3),2)</f>
      </c>
      <c s="33" t="s">
        <v>57</v>
      </c>
      <c r="O94">
        <f>(I94*21)/100</f>
      </c>
      <c t="s">
        <v>27</v>
      </c>
    </row>
    <row r="95" spans="1:5" ht="12.75">
      <c r="A95" s="36" t="s">
        <v>58</v>
      </c>
      <c r="E95" s="37" t="s">
        <v>54</v>
      </c>
    </row>
    <row r="96" spans="1:5" ht="25.5">
      <c r="A96" s="38" t="s">
        <v>59</v>
      </c>
      <c r="E96" s="39" t="s">
        <v>1351</v>
      </c>
    </row>
    <row r="97" spans="1:5" ht="127.5">
      <c r="A97" t="s">
        <v>61</v>
      </c>
      <c r="E97" s="37" t="s">
        <v>1352</v>
      </c>
    </row>
    <row r="98" spans="1:16" ht="25.5">
      <c r="A98" s="26" t="s">
        <v>52</v>
      </c>
      <c s="31" t="s">
        <v>159</v>
      </c>
      <c s="31" t="s">
        <v>1353</v>
      </c>
      <c s="26" t="s">
        <v>54</v>
      </c>
      <c s="32" t="s">
        <v>1354</v>
      </c>
      <c s="33" t="s">
        <v>1355</v>
      </c>
      <c s="34">
        <v>66</v>
      </c>
      <c s="35">
        <v>0</v>
      </c>
      <c s="35">
        <f>ROUND(ROUND(H98,2)*ROUND(G98,3),2)</f>
      </c>
      <c s="33" t="s">
        <v>57</v>
      </c>
      <c r="O98">
        <f>(I98*21)/100</f>
      </c>
      <c t="s">
        <v>27</v>
      </c>
    </row>
    <row r="99" spans="1:5" ht="12.75">
      <c r="A99" s="36" t="s">
        <v>58</v>
      </c>
      <c r="E99" s="37" t="s">
        <v>54</v>
      </c>
    </row>
    <row r="100" spans="1:5" ht="25.5">
      <c r="A100" s="38" t="s">
        <v>59</v>
      </c>
      <c r="E100" s="39" t="s">
        <v>1356</v>
      </c>
    </row>
    <row r="101" spans="1:5" ht="127.5">
      <c r="A101" t="s">
        <v>61</v>
      </c>
      <c r="E101" s="37" t="s">
        <v>1357</v>
      </c>
    </row>
    <row r="102" spans="1:16" ht="12.75">
      <c r="A102" s="26" t="s">
        <v>52</v>
      </c>
      <c s="31" t="s">
        <v>164</v>
      </c>
      <c s="31" t="s">
        <v>1358</v>
      </c>
      <c s="26" t="s">
        <v>54</v>
      </c>
      <c s="32" t="s">
        <v>1359</v>
      </c>
      <c s="33" t="s">
        <v>1360</v>
      </c>
      <c s="34">
        <v>264</v>
      </c>
      <c s="35">
        <v>0</v>
      </c>
      <c s="35">
        <f>ROUND(ROUND(H102,2)*ROUND(G102,3),2)</f>
      </c>
      <c s="33" t="s">
        <v>57</v>
      </c>
      <c r="O102">
        <f>(I102*21)/100</f>
      </c>
      <c t="s">
        <v>27</v>
      </c>
    </row>
    <row r="103" spans="1:5" ht="12.75">
      <c r="A103" s="36" t="s">
        <v>58</v>
      </c>
      <c r="E103" s="37" t="s">
        <v>54</v>
      </c>
    </row>
    <row r="104" spans="1:5" ht="38.25">
      <c r="A104" s="38" t="s">
        <v>59</v>
      </c>
      <c r="E104" s="39" t="s">
        <v>1361</v>
      </c>
    </row>
    <row r="105" spans="1:5" ht="165.75">
      <c r="A105" t="s">
        <v>61</v>
      </c>
      <c r="E105" s="37" t="s">
        <v>1362</v>
      </c>
    </row>
    <row r="106" spans="1:18" ht="12.75" customHeight="1">
      <c r="A106" s="6" t="s">
        <v>50</v>
      </c>
      <c s="6"/>
      <c s="41" t="s">
        <v>27</v>
      </c>
      <c s="6"/>
      <c s="29" t="s">
        <v>1363</v>
      </c>
      <c s="6"/>
      <c s="6"/>
      <c s="6"/>
      <c s="42">
        <f>0+Q106</f>
      </c>
      <c s="6"/>
      <c r="O106">
        <f>0+R106</f>
      </c>
      <c r="Q106">
        <f>0+I107+I111+I115+I119+I123+I127+I131+I135+I139+I143+I147+I151+I155</f>
      </c>
      <c>
        <f>0+O107+O111+O115+O119+O123+O127+O131+O135+O139+O143+O147+O151+O155</f>
      </c>
    </row>
    <row r="107" spans="1:16" ht="12.75">
      <c r="A107" s="26" t="s">
        <v>52</v>
      </c>
      <c s="31" t="s">
        <v>168</v>
      </c>
      <c s="31" t="s">
        <v>699</v>
      </c>
      <c s="26" t="s">
        <v>54</v>
      </c>
      <c s="32" t="s">
        <v>700</v>
      </c>
      <c s="33" t="s">
        <v>71</v>
      </c>
      <c s="34">
        <v>5</v>
      </c>
      <c s="35">
        <v>0</v>
      </c>
      <c s="35">
        <f>ROUND(ROUND(H107,2)*ROUND(G107,3),2)</f>
      </c>
      <c s="33" t="s">
        <v>57</v>
      </c>
      <c r="O107">
        <f>(I107*21)/100</f>
      </c>
      <c t="s">
        <v>27</v>
      </c>
    </row>
    <row r="108" spans="1:5" ht="12.75">
      <c r="A108" s="36" t="s">
        <v>58</v>
      </c>
      <c r="E108" s="37" t="s">
        <v>54</v>
      </c>
    </row>
    <row r="109" spans="1:5" ht="63.75">
      <c r="A109" s="38" t="s">
        <v>59</v>
      </c>
      <c r="E109" s="39" t="s">
        <v>1364</v>
      </c>
    </row>
    <row r="110" spans="1:5" ht="318.75">
      <c r="A110" t="s">
        <v>61</v>
      </c>
      <c r="E110" s="37" t="s">
        <v>702</v>
      </c>
    </row>
    <row r="111" spans="1:16" ht="12.75">
      <c r="A111" s="26" t="s">
        <v>52</v>
      </c>
      <c s="31" t="s">
        <v>172</v>
      </c>
      <c s="31" t="s">
        <v>69</v>
      </c>
      <c s="26" t="s">
        <v>54</v>
      </c>
      <c s="32" t="s">
        <v>70</v>
      </c>
      <c s="33" t="s">
        <v>71</v>
      </c>
      <c s="34">
        <v>106</v>
      </c>
      <c s="35">
        <v>0</v>
      </c>
      <c s="35">
        <f>ROUND(ROUND(H111,2)*ROUND(G111,3),2)</f>
      </c>
      <c s="33" t="s">
        <v>57</v>
      </c>
      <c r="O111">
        <f>(I111*21)/100</f>
      </c>
      <c t="s">
        <v>27</v>
      </c>
    </row>
    <row r="112" spans="1:5" ht="12.75">
      <c r="A112" s="36" t="s">
        <v>58</v>
      </c>
      <c r="E112" s="37" t="s">
        <v>54</v>
      </c>
    </row>
    <row r="113" spans="1:5" ht="25.5">
      <c r="A113" s="38" t="s">
        <v>59</v>
      </c>
      <c r="E113" s="39" t="s">
        <v>1365</v>
      </c>
    </row>
    <row r="114" spans="1:5" ht="318.75">
      <c r="A114" t="s">
        <v>61</v>
      </c>
      <c r="E114" s="37" t="s">
        <v>702</v>
      </c>
    </row>
    <row r="115" spans="1:16" ht="12.75">
      <c r="A115" s="26" t="s">
        <v>52</v>
      </c>
      <c s="31" t="s">
        <v>178</v>
      </c>
      <c s="31" t="s">
        <v>1366</v>
      </c>
      <c s="26" t="s">
        <v>54</v>
      </c>
      <c s="32" t="s">
        <v>1367</v>
      </c>
      <c s="33" t="s">
        <v>86</v>
      </c>
      <c s="34">
        <v>25</v>
      </c>
      <c s="35">
        <v>0</v>
      </c>
      <c s="35">
        <f>ROUND(ROUND(H115,2)*ROUND(G115,3),2)</f>
      </c>
      <c s="33" t="s">
        <v>57</v>
      </c>
      <c r="O115">
        <f>(I115*21)/100</f>
      </c>
      <c t="s">
        <v>27</v>
      </c>
    </row>
    <row r="116" spans="1:5" ht="12.75">
      <c r="A116" s="36" t="s">
        <v>58</v>
      </c>
      <c r="E116" s="37" t="s">
        <v>54</v>
      </c>
    </row>
    <row r="117" spans="1:5" ht="12.75">
      <c r="A117" s="38" t="s">
        <v>59</v>
      </c>
      <c r="E117" s="39" t="s">
        <v>1368</v>
      </c>
    </row>
    <row r="118" spans="1:5" ht="25.5">
      <c r="A118" t="s">
        <v>61</v>
      </c>
      <c r="E118" s="37" t="s">
        <v>1369</v>
      </c>
    </row>
    <row r="119" spans="1:16" ht="12.75">
      <c r="A119" s="26" t="s">
        <v>52</v>
      </c>
      <c s="31" t="s">
        <v>452</v>
      </c>
      <c s="31" t="s">
        <v>74</v>
      </c>
      <c s="26" t="s">
        <v>54</v>
      </c>
      <c s="32" t="s">
        <v>75</v>
      </c>
      <c s="33" t="s">
        <v>71</v>
      </c>
      <c s="34">
        <v>89.8</v>
      </c>
      <c s="35">
        <v>0</v>
      </c>
      <c s="35">
        <f>ROUND(ROUND(H119,2)*ROUND(G119,3),2)</f>
      </c>
      <c s="33" t="s">
        <v>57</v>
      </c>
      <c r="O119">
        <f>(I119*21)/100</f>
      </c>
      <c t="s">
        <v>27</v>
      </c>
    </row>
    <row r="120" spans="1:5" ht="12.75">
      <c r="A120" s="36" t="s">
        <v>58</v>
      </c>
      <c r="E120" s="37" t="s">
        <v>54</v>
      </c>
    </row>
    <row r="121" spans="1:5" ht="25.5">
      <c r="A121" s="38" t="s">
        <v>59</v>
      </c>
      <c r="E121" s="39" t="s">
        <v>1370</v>
      </c>
    </row>
    <row r="122" spans="1:5" ht="229.5">
      <c r="A122" t="s">
        <v>61</v>
      </c>
      <c r="E122" s="37" t="s">
        <v>537</v>
      </c>
    </row>
    <row r="123" spans="1:16" ht="12.75">
      <c r="A123" s="26" t="s">
        <v>52</v>
      </c>
      <c s="31" t="s">
        <v>456</v>
      </c>
      <c s="31" t="s">
        <v>1371</v>
      </c>
      <c s="26" t="s">
        <v>54</v>
      </c>
      <c s="32" t="s">
        <v>1372</v>
      </c>
      <c s="33" t="s">
        <v>315</v>
      </c>
      <c s="34">
        <v>424</v>
      </c>
      <c s="35">
        <v>0</v>
      </c>
      <c s="35">
        <f>ROUND(ROUND(H123,2)*ROUND(G123,3),2)</f>
      </c>
      <c s="33" t="s">
        <v>57</v>
      </c>
      <c r="O123">
        <f>(I123*21)/100</f>
      </c>
      <c t="s">
        <v>27</v>
      </c>
    </row>
    <row r="124" spans="1:5" ht="12.75">
      <c r="A124" s="36" t="s">
        <v>58</v>
      </c>
      <c r="E124" s="37" t="s">
        <v>54</v>
      </c>
    </row>
    <row r="125" spans="1:5" ht="63.75">
      <c r="A125" s="38" t="s">
        <v>59</v>
      </c>
      <c r="E125" s="39" t="s">
        <v>1373</v>
      </c>
    </row>
    <row r="126" spans="1:5" ht="38.25">
      <c r="A126" t="s">
        <v>61</v>
      </c>
      <c r="E126" s="37" t="s">
        <v>1374</v>
      </c>
    </row>
    <row r="127" spans="1:16" ht="12.75">
      <c r="A127" s="26" t="s">
        <v>52</v>
      </c>
      <c s="31" t="s">
        <v>462</v>
      </c>
      <c s="31" t="s">
        <v>1375</v>
      </c>
      <c s="26" t="s">
        <v>54</v>
      </c>
      <c s="32" t="s">
        <v>1376</v>
      </c>
      <c s="33" t="s">
        <v>82</v>
      </c>
      <c s="34">
        <v>5</v>
      </c>
      <c s="35">
        <v>0</v>
      </c>
      <c s="35">
        <f>ROUND(ROUND(H127,2)*ROUND(G127,3),2)</f>
      </c>
      <c s="33" t="s">
        <v>57</v>
      </c>
      <c r="O127">
        <f>(I127*21)/100</f>
      </c>
      <c t="s">
        <v>27</v>
      </c>
    </row>
    <row r="128" spans="1:5" ht="12.75">
      <c r="A128" s="36" t="s">
        <v>58</v>
      </c>
      <c r="E128" s="37" t="s">
        <v>54</v>
      </c>
    </row>
    <row r="129" spans="1:5" ht="25.5">
      <c r="A129" s="38" t="s">
        <v>59</v>
      </c>
      <c r="E129" s="39" t="s">
        <v>1377</v>
      </c>
    </row>
    <row r="130" spans="1:5" ht="76.5">
      <c r="A130" t="s">
        <v>61</v>
      </c>
      <c r="E130" s="37" t="s">
        <v>83</v>
      </c>
    </row>
    <row r="131" spans="1:16" ht="12.75">
      <c r="A131" s="26" t="s">
        <v>52</v>
      </c>
      <c s="31" t="s">
        <v>467</v>
      </c>
      <c s="31" t="s">
        <v>1378</v>
      </c>
      <c s="26" t="s">
        <v>54</v>
      </c>
      <c s="32" t="s">
        <v>1379</v>
      </c>
      <c s="33" t="s">
        <v>86</v>
      </c>
      <c s="34">
        <v>229</v>
      </c>
      <c s="35">
        <v>0</v>
      </c>
      <c s="35">
        <f>ROUND(ROUND(H131,2)*ROUND(G131,3),2)</f>
      </c>
      <c s="33" t="s">
        <v>57</v>
      </c>
      <c r="O131">
        <f>(I131*21)/100</f>
      </c>
      <c t="s">
        <v>27</v>
      </c>
    </row>
    <row r="132" spans="1:5" ht="12.75">
      <c r="A132" s="36" t="s">
        <v>58</v>
      </c>
      <c r="E132" s="37" t="s">
        <v>54</v>
      </c>
    </row>
    <row r="133" spans="1:5" ht="51">
      <c r="A133" s="38" t="s">
        <v>59</v>
      </c>
      <c r="E133" s="39" t="s">
        <v>1380</v>
      </c>
    </row>
    <row r="134" spans="1:5" ht="102">
      <c r="A134" t="s">
        <v>61</v>
      </c>
      <c r="E134" s="37" t="s">
        <v>1381</v>
      </c>
    </row>
    <row r="135" spans="1:16" ht="12.75">
      <c r="A135" s="26" t="s">
        <v>52</v>
      </c>
      <c s="31" t="s">
        <v>472</v>
      </c>
      <c s="31" t="s">
        <v>1382</v>
      </c>
      <c s="26" t="s">
        <v>54</v>
      </c>
      <c s="32" t="s">
        <v>1383</v>
      </c>
      <c s="33" t="s">
        <v>86</v>
      </c>
      <c s="34">
        <v>355</v>
      </c>
      <c s="35">
        <v>0</v>
      </c>
      <c s="35">
        <f>ROUND(ROUND(H135,2)*ROUND(G135,3),2)</f>
      </c>
      <c s="33" t="s">
        <v>57</v>
      </c>
      <c r="O135">
        <f>(I135*21)/100</f>
      </c>
      <c t="s">
        <v>27</v>
      </c>
    </row>
    <row r="136" spans="1:5" ht="12.75">
      <c r="A136" s="36" t="s">
        <v>58</v>
      </c>
      <c r="E136" s="37" t="s">
        <v>54</v>
      </c>
    </row>
    <row r="137" spans="1:5" ht="25.5">
      <c r="A137" s="38" t="s">
        <v>59</v>
      </c>
      <c r="E137" s="39" t="s">
        <v>1384</v>
      </c>
    </row>
    <row r="138" spans="1:5" ht="140.25">
      <c r="A138" t="s">
        <v>61</v>
      </c>
      <c r="E138" s="37" t="s">
        <v>1385</v>
      </c>
    </row>
    <row r="139" spans="1:16" ht="25.5">
      <c r="A139" s="26" t="s">
        <v>52</v>
      </c>
      <c s="31" t="s">
        <v>477</v>
      </c>
      <c s="31" t="s">
        <v>1386</v>
      </c>
      <c s="26" t="s">
        <v>54</v>
      </c>
      <c s="32" t="s">
        <v>1387</v>
      </c>
      <c s="33" t="s">
        <v>86</v>
      </c>
      <c s="34">
        <v>21.2</v>
      </c>
      <c s="35">
        <v>0</v>
      </c>
      <c s="35">
        <f>ROUND(ROUND(H139,2)*ROUND(G139,3),2)</f>
      </c>
      <c s="33" t="s">
        <v>57</v>
      </c>
      <c r="O139">
        <f>(I139*21)/100</f>
      </c>
      <c t="s">
        <v>27</v>
      </c>
    </row>
    <row r="140" spans="1:5" ht="12.75">
      <c r="A140" s="36" t="s">
        <v>58</v>
      </c>
      <c r="E140" s="37" t="s">
        <v>54</v>
      </c>
    </row>
    <row r="141" spans="1:5" ht="25.5">
      <c r="A141" s="38" t="s">
        <v>59</v>
      </c>
      <c r="E141" s="39" t="s">
        <v>1388</v>
      </c>
    </row>
    <row r="142" spans="1:5" ht="76.5">
      <c r="A142" t="s">
        <v>61</v>
      </c>
      <c r="E142" s="37" t="s">
        <v>1389</v>
      </c>
    </row>
    <row r="143" spans="1:16" ht="12.75">
      <c r="A143" s="26" t="s">
        <v>52</v>
      </c>
      <c s="31" t="s">
        <v>482</v>
      </c>
      <c s="31" t="s">
        <v>974</v>
      </c>
      <c s="26" t="s">
        <v>54</v>
      </c>
      <c s="32" t="s">
        <v>975</v>
      </c>
      <c s="33" t="s">
        <v>86</v>
      </c>
      <c s="34">
        <v>31</v>
      </c>
      <c s="35">
        <v>0</v>
      </c>
      <c s="35">
        <f>ROUND(ROUND(H143,2)*ROUND(G143,3),2)</f>
      </c>
      <c s="33" t="s">
        <v>57</v>
      </c>
      <c r="O143">
        <f>(I143*21)/100</f>
      </c>
      <c t="s">
        <v>27</v>
      </c>
    </row>
    <row r="144" spans="1:5" ht="12.75">
      <c r="A144" s="36" t="s">
        <v>58</v>
      </c>
      <c r="E144" s="37" t="s">
        <v>54</v>
      </c>
    </row>
    <row r="145" spans="1:5" ht="25.5">
      <c r="A145" s="38" t="s">
        <v>59</v>
      </c>
      <c r="E145" s="39" t="s">
        <v>1390</v>
      </c>
    </row>
    <row r="146" spans="1:5" ht="242.25">
      <c r="A146" t="s">
        <v>61</v>
      </c>
      <c r="E146" s="37" t="s">
        <v>977</v>
      </c>
    </row>
    <row r="147" spans="1:16" ht="12.75">
      <c r="A147" s="26" t="s">
        <v>52</v>
      </c>
      <c s="31" t="s">
        <v>487</v>
      </c>
      <c s="31" t="s">
        <v>1391</v>
      </c>
      <c s="26" t="s">
        <v>54</v>
      </c>
      <c s="32" t="s">
        <v>1392</v>
      </c>
      <c s="33" t="s">
        <v>86</v>
      </c>
      <c s="34">
        <v>6</v>
      </c>
      <c s="35">
        <v>0</v>
      </c>
      <c s="35">
        <f>ROUND(ROUND(H147,2)*ROUND(G147,3),2)</f>
      </c>
      <c s="33" t="s">
        <v>57</v>
      </c>
      <c r="O147">
        <f>(I147*21)/100</f>
      </c>
      <c t="s">
        <v>27</v>
      </c>
    </row>
    <row r="148" spans="1:5" ht="12.75">
      <c r="A148" s="36" t="s">
        <v>58</v>
      </c>
      <c r="E148" s="37" t="s">
        <v>54</v>
      </c>
    </row>
    <row r="149" spans="1:5" ht="25.5">
      <c r="A149" s="38" t="s">
        <v>59</v>
      </c>
      <c r="E149" s="39" t="s">
        <v>1393</v>
      </c>
    </row>
    <row r="150" spans="1:5" ht="51">
      <c r="A150" t="s">
        <v>61</v>
      </c>
      <c r="E150" s="37" t="s">
        <v>1394</v>
      </c>
    </row>
    <row r="151" spans="1:16" ht="12.75">
      <c r="A151" s="26" t="s">
        <v>52</v>
      </c>
      <c s="31" t="s">
        <v>492</v>
      </c>
      <c s="31" t="s">
        <v>63</v>
      </c>
      <c s="26" t="s">
        <v>54</v>
      </c>
      <c s="32" t="s">
        <v>64</v>
      </c>
      <c s="33" t="s">
        <v>56</v>
      </c>
      <c s="34">
        <v>2.12</v>
      </c>
      <c s="35">
        <v>0</v>
      </c>
      <c s="35">
        <f>ROUND(ROUND(H151,2)*ROUND(G151,3),2)</f>
      </c>
      <c s="33" t="s">
        <v>65</v>
      </c>
      <c r="O151">
        <f>(I151*21)/100</f>
      </c>
      <c t="s">
        <v>27</v>
      </c>
    </row>
    <row r="152" spans="1:5" ht="12.75">
      <c r="A152" s="36" t="s">
        <v>58</v>
      </c>
      <c r="E152" s="37" t="s">
        <v>54</v>
      </c>
    </row>
    <row r="153" spans="1:5" ht="25.5">
      <c r="A153" s="38" t="s">
        <v>59</v>
      </c>
      <c r="E153" s="39" t="s">
        <v>1395</v>
      </c>
    </row>
    <row r="154" spans="1:5" ht="63.75">
      <c r="A154" t="s">
        <v>61</v>
      </c>
      <c r="E154" s="37" t="s">
        <v>1396</v>
      </c>
    </row>
    <row r="155" spans="1:16" ht="12.75">
      <c r="A155" s="26" t="s">
        <v>52</v>
      </c>
      <c s="31" t="s">
        <v>497</v>
      </c>
      <c s="31" t="s">
        <v>1397</v>
      </c>
      <c s="26" t="s">
        <v>54</v>
      </c>
      <c s="32" t="s">
        <v>1398</v>
      </c>
      <c s="33" t="s">
        <v>56</v>
      </c>
      <c s="34">
        <v>2.12</v>
      </c>
      <c s="35">
        <v>0</v>
      </c>
      <c s="35">
        <f>ROUND(ROUND(H155,2)*ROUND(G155,3),2)</f>
      </c>
      <c s="33" t="s">
        <v>65</v>
      </c>
      <c r="O155">
        <f>(I155*21)/100</f>
      </c>
      <c t="s">
        <v>27</v>
      </c>
    </row>
    <row r="156" spans="1:5" ht="12.75">
      <c r="A156" s="36" t="s">
        <v>58</v>
      </c>
      <c r="E156" s="37" t="s">
        <v>54</v>
      </c>
    </row>
    <row r="157" spans="1:5" ht="25.5">
      <c r="A157" s="38" t="s">
        <v>59</v>
      </c>
      <c r="E157" s="39" t="s">
        <v>1395</v>
      </c>
    </row>
    <row r="158" spans="1:5" ht="63.75">
      <c r="A158" t="s">
        <v>61</v>
      </c>
      <c r="E158" s="37" t="s">
        <v>1396</v>
      </c>
    </row>
    <row r="159" spans="1:18" ht="12.75" customHeight="1">
      <c r="A159" s="6" t="s">
        <v>50</v>
      </c>
      <c s="6"/>
      <c s="41" t="s">
        <v>176</v>
      </c>
      <c s="6"/>
      <c s="29" t="s">
        <v>177</v>
      </c>
      <c s="6"/>
      <c s="6"/>
      <c s="6"/>
      <c s="42">
        <f>0+Q159</f>
      </c>
      <c s="6"/>
      <c r="O159">
        <f>0+R159</f>
      </c>
      <c r="Q159">
        <f>0+I160+I164+I168</f>
      </c>
      <c>
        <f>0+O160+O164+O168</f>
      </c>
    </row>
    <row r="160" spans="1:16" ht="38.25">
      <c r="A160" s="26" t="s">
        <v>52</v>
      </c>
      <c s="31" t="s">
        <v>502</v>
      </c>
      <c s="31" t="s">
        <v>179</v>
      </c>
      <c s="26" t="s">
        <v>180</v>
      </c>
      <c s="32" t="s">
        <v>181</v>
      </c>
      <c s="33" t="s">
        <v>182</v>
      </c>
      <c s="34">
        <v>61.37</v>
      </c>
      <c s="35">
        <v>0</v>
      </c>
      <c s="35">
        <f>ROUND(ROUND(H160,2)*ROUND(G160,3),2)</f>
      </c>
      <c s="33" t="s">
        <v>65</v>
      </c>
      <c r="O160">
        <f>(I160*21)/100</f>
      </c>
      <c t="s">
        <v>27</v>
      </c>
    </row>
    <row r="161" spans="1:5" ht="12.75">
      <c r="A161" s="36" t="s">
        <v>58</v>
      </c>
      <c r="E161" s="37" t="s">
        <v>183</v>
      </c>
    </row>
    <row r="162" spans="1:5" ht="51">
      <c r="A162" s="38" t="s">
        <v>59</v>
      </c>
      <c r="E162" s="39" t="s">
        <v>1399</v>
      </c>
    </row>
    <row r="163" spans="1:5" ht="102">
      <c r="A163" t="s">
        <v>61</v>
      </c>
      <c r="E163" s="37" t="s">
        <v>185</v>
      </c>
    </row>
    <row r="164" spans="1:16" ht="38.25">
      <c r="A164" s="26" t="s">
        <v>52</v>
      </c>
      <c s="31" t="s">
        <v>657</v>
      </c>
      <c s="31" t="s">
        <v>224</v>
      </c>
      <c s="26" t="s">
        <v>225</v>
      </c>
      <c s="32" t="s">
        <v>226</v>
      </c>
      <c s="33" t="s">
        <v>182</v>
      </c>
      <c s="34">
        <v>0.02</v>
      </c>
      <c s="35">
        <v>0</v>
      </c>
      <c s="35">
        <f>ROUND(ROUND(H164,2)*ROUND(G164,3),2)</f>
      </c>
      <c s="33" t="s">
        <v>65</v>
      </c>
      <c r="O164">
        <f>(I164*21)/100</f>
      </c>
      <c t="s">
        <v>27</v>
      </c>
    </row>
    <row r="165" spans="1:5" ht="12.75">
      <c r="A165" s="36" t="s">
        <v>58</v>
      </c>
      <c r="E165" s="37" t="s">
        <v>183</v>
      </c>
    </row>
    <row r="166" spans="1:5" ht="12.75">
      <c r="A166" s="38" t="s">
        <v>59</v>
      </c>
      <c r="E166" s="39" t="s">
        <v>227</v>
      </c>
    </row>
    <row r="167" spans="1:5" ht="102">
      <c r="A167" t="s">
        <v>61</v>
      </c>
      <c r="E167" s="37" t="s">
        <v>185</v>
      </c>
    </row>
    <row r="168" spans="1:16" ht="25.5">
      <c r="A168" s="26" t="s">
        <v>52</v>
      </c>
      <c s="31" t="s">
        <v>593</v>
      </c>
      <c s="31" t="s">
        <v>228</v>
      </c>
      <c s="26" t="s">
        <v>229</v>
      </c>
      <c s="32" t="s">
        <v>230</v>
      </c>
      <c s="33" t="s">
        <v>182</v>
      </c>
      <c s="34">
        <v>0.565</v>
      </c>
      <c s="35">
        <v>0</v>
      </c>
      <c s="35">
        <f>ROUND(ROUND(H168,2)*ROUND(G168,3),2)</f>
      </c>
      <c s="33" t="s">
        <v>65</v>
      </c>
      <c r="O168">
        <f>(I168*21)/100</f>
      </c>
      <c t="s">
        <v>27</v>
      </c>
    </row>
    <row r="169" spans="1:5" ht="12.75">
      <c r="A169" s="36" t="s">
        <v>58</v>
      </c>
      <c r="E169" s="37" t="s">
        <v>183</v>
      </c>
    </row>
    <row r="170" spans="1:5" ht="12.75">
      <c r="A170" s="38" t="s">
        <v>59</v>
      </c>
      <c r="E170" s="39" t="s">
        <v>227</v>
      </c>
    </row>
    <row r="171" spans="1:5" ht="102">
      <c r="A171" t="s">
        <v>61</v>
      </c>
      <c r="E171"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0+O9+O42+O47+O56+O97+O130+O151</f>
      </c>
      <c t="s">
        <v>26</v>
      </c>
    </row>
    <row r="3" spans="1:16" ht="15" customHeight="1">
      <c r="A3" t="s">
        <v>12</v>
      </c>
      <c s="12" t="s">
        <v>14</v>
      </c>
      <c s="13" t="s">
        <v>15</v>
      </c>
      <c s="1"/>
      <c s="14" t="s">
        <v>16</v>
      </c>
      <c s="1"/>
      <c s="9"/>
      <c s="8" t="s">
        <v>1402</v>
      </c>
      <c s="43">
        <f>0+I9+I42+I47+I56+I97+I130+I151</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1402</v>
      </c>
      <c s="6"/>
      <c s="18" t="s">
        <v>1403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f>
      </c>
      <c>
        <f>0+O10+O14+O18+O22+O26+O30+O34+O38</f>
      </c>
    </row>
    <row r="10" spans="1:16" ht="12.75">
      <c r="A10" s="26" t="s">
        <v>52</v>
      </c>
      <c s="31" t="s">
        <v>33</v>
      </c>
      <c s="31" t="s">
        <v>1405</v>
      </c>
      <c s="26" t="s">
        <v>54</v>
      </c>
      <c s="32" t="s">
        <v>1406</v>
      </c>
      <c s="33" t="s">
        <v>71</v>
      </c>
      <c s="34">
        <v>10.125</v>
      </c>
      <c s="35">
        <v>0</v>
      </c>
      <c s="35">
        <f>ROUND(ROUND(H10,2)*ROUND(G10,3),2)</f>
      </c>
      <c s="33" t="s">
        <v>57</v>
      </c>
      <c r="O10">
        <f>(I10*21)/100</f>
      </c>
      <c t="s">
        <v>27</v>
      </c>
    </row>
    <row r="11" spans="1:5" ht="12.75">
      <c r="A11" s="36" t="s">
        <v>58</v>
      </c>
      <c r="E11" s="37" t="s">
        <v>54</v>
      </c>
    </row>
    <row r="12" spans="1:5" ht="51">
      <c r="A12" s="38" t="s">
        <v>59</v>
      </c>
      <c r="E12" s="39" t="s">
        <v>1407</v>
      </c>
    </row>
    <row r="13" spans="1:5" ht="63.75">
      <c r="A13" t="s">
        <v>61</v>
      </c>
      <c r="E13" s="37" t="s">
        <v>513</v>
      </c>
    </row>
    <row r="14" spans="1:16" ht="25.5">
      <c r="A14" s="26" t="s">
        <v>52</v>
      </c>
      <c s="31" t="s">
        <v>27</v>
      </c>
      <c s="31" t="s">
        <v>510</v>
      </c>
      <c s="26" t="s">
        <v>54</v>
      </c>
      <c s="32" t="s">
        <v>511</v>
      </c>
      <c s="33" t="s">
        <v>71</v>
      </c>
      <c s="34">
        <v>6.075</v>
      </c>
      <c s="35">
        <v>0</v>
      </c>
      <c s="35">
        <f>ROUND(ROUND(H14,2)*ROUND(G14,3),2)</f>
      </c>
      <c s="33" t="s">
        <v>57</v>
      </c>
      <c r="O14">
        <f>(I14*21)/100</f>
      </c>
      <c t="s">
        <v>27</v>
      </c>
    </row>
    <row r="15" spans="1:5" ht="12.75">
      <c r="A15" s="36" t="s">
        <v>58</v>
      </c>
      <c r="E15" s="37" t="s">
        <v>54</v>
      </c>
    </row>
    <row r="16" spans="1:5" ht="51">
      <c r="A16" s="38" t="s">
        <v>59</v>
      </c>
      <c r="E16" s="39" t="s">
        <v>1408</v>
      </c>
    </row>
    <row r="17" spans="1:5" ht="63.75">
      <c r="A17" t="s">
        <v>61</v>
      </c>
      <c r="E17" s="37" t="s">
        <v>513</v>
      </c>
    </row>
    <row r="18" spans="1:16" ht="12.75">
      <c r="A18" s="26" t="s">
        <v>52</v>
      </c>
      <c s="31" t="s">
        <v>26</v>
      </c>
      <c s="31" t="s">
        <v>1116</v>
      </c>
      <c s="26" t="s">
        <v>54</v>
      </c>
      <c s="32" t="s">
        <v>1117</v>
      </c>
      <c s="33" t="s">
        <v>71</v>
      </c>
      <c s="34">
        <v>588.792</v>
      </c>
      <c s="35">
        <v>0</v>
      </c>
      <c s="35">
        <f>ROUND(ROUND(H18,2)*ROUND(G18,3),2)</f>
      </c>
      <c s="33" t="s">
        <v>57</v>
      </c>
      <c r="O18">
        <f>(I18*21)/100</f>
      </c>
      <c t="s">
        <v>27</v>
      </c>
    </row>
    <row r="19" spans="1:5" ht="12.75">
      <c r="A19" s="36" t="s">
        <v>58</v>
      </c>
      <c r="E19" s="37" t="s">
        <v>54</v>
      </c>
    </row>
    <row r="20" spans="1:5" ht="51">
      <c r="A20" s="38" t="s">
        <v>59</v>
      </c>
      <c r="E20" s="39" t="s">
        <v>1409</v>
      </c>
    </row>
    <row r="21" spans="1:5" ht="318.75">
      <c r="A21" t="s">
        <v>61</v>
      </c>
      <c r="E21" s="37" t="s">
        <v>532</v>
      </c>
    </row>
    <row r="22" spans="1:16" ht="12.75">
      <c r="A22" s="26" t="s">
        <v>52</v>
      </c>
      <c s="31" t="s">
        <v>37</v>
      </c>
      <c s="31" t="s">
        <v>707</v>
      </c>
      <c s="26" t="s">
        <v>54</v>
      </c>
      <c s="32" t="s">
        <v>708</v>
      </c>
      <c s="33" t="s">
        <v>71</v>
      </c>
      <c s="34">
        <v>588.792</v>
      </c>
      <c s="35">
        <v>0</v>
      </c>
      <c s="35">
        <f>ROUND(ROUND(H22,2)*ROUND(G22,3),2)</f>
      </c>
      <c s="33" t="s">
        <v>57</v>
      </c>
      <c r="O22">
        <f>(I22*21)/100</f>
      </c>
      <c t="s">
        <v>27</v>
      </c>
    </row>
    <row r="23" spans="1:5" ht="12.75">
      <c r="A23" s="36" t="s">
        <v>58</v>
      </c>
      <c r="E23" s="37" t="s">
        <v>54</v>
      </c>
    </row>
    <row r="24" spans="1:5" ht="25.5">
      <c r="A24" s="38" t="s">
        <v>59</v>
      </c>
      <c r="E24" s="39" t="s">
        <v>1410</v>
      </c>
    </row>
    <row r="25" spans="1:5" ht="191.25">
      <c r="A25" t="s">
        <v>61</v>
      </c>
      <c r="E25" s="37" t="s">
        <v>710</v>
      </c>
    </row>
    <row r="26" spans="1:16" ht="12.75">
      <c r="A26" s="26" t="s">
        <v>52</v>
      </c>
      <c s="31" t="s">
        <v>39</v>
      </c>
      <c s="31" t="s">
        <v>541</v>
      </c>
      <c s="26" t="s">
        <v>54</v>
      </c>
      <c s="32" t="s">
        <v>542</v>
      </c>
      <c s="33" t="s">
        <v>71</v>
      </c>
      <c s="34">
        <v>211.503</v>
      </c>
      <c s="35">
        <v>0</v>
      </c>
      <c s="35">
        <f>ROUND(ROUND(H26,2)*ROUND(G26,3),2)</f>
      </c>
      <c s="33" t="s">
        <v>57</v>
      </c>
      <c r="O26">
        <f>(I26*21)/100</f>
      </c>
      <c t="s">
        <v>27</v>
      </c>
    </row>
    <row r="27" spans="1:5" ht="12.75">
      <c r="A27" s="36" t="s">
        <v>58</v>
      </c>
      <c r="E27" s="37" t="s">
        <v>54</v>
      </c>
    </row>
    <row r="28" spans="1:5" ht="127.5">
      <c r="A28" s="38" t="s">
        <v>59</v>
      </c>
      <c r="E28" s="39" t="s">
        <v>1411</v>
      </c>
    </row>
    <row r="29" spans="1:5" ht="229.5">
      <c r="A29" t="s">
        <v>61</v>
      </c>
      <c r="E29" s="37" t="s">
        <v>544</v>
      </c>
    </row>
    <row r="30" spans="1:16" ht="12.75">
      <c r="A30" s="26" t="s">
        <v>52</v>
      </c>
      <c s="31" t="s">
        <v>41</v>
      </c>
      <c s="31" t="s">
        <v>549</v>
      </c>
      <c s="26" t="s">
        <v>54</v>
      </c>
      <c s="32" t="s">
        <v>550</v>
      </c>
      <c s="33" t="s">
        <v>71</v>
      </c>
      <c s="34">
        <v>288.758</v>
      </c>
      <c s="35">
        <v>0</v>
      </c>
      <c s="35">
        <f>ROUND(ROUND(H30,2)*ROUND(G30,3),2)</f>
      </c>
      <c s="33" t="s">
        <v>57</v>
      </c>
      <c r="O30">
        <f>(I30*21)/100</f>
      </c>
      <c t="s">
        <v>27</v>
      </c>
    </row>
    <row r="31" spans="1:5" ht="12.75">
      <c r="A31" s="36" t="s">
        <v>58</v>
      </c>
      <c r="E31" s="37" t="s">
        <v>54</v>
      </c>
    </row>
    <row r="32" spans="1:5" ht="38.25">
      <c r="A32" s="38" t="s">
        <v>59</v>
      </c>
      <c r="E32" s="39" t="s">
        <v>1412</v>
      </c>
    </row>
    <row r="33" spans="1:5" ht="293.25">
      <c r="A33" t="s">
        <v>61</v>
      </c>
      <c r="E33" s="37" t="s">
        <v>552</v>
      </c>
    </row>
    <row r="34" spans="1:16" ht="12.75">
      <c r="A34" s="26" t="s">
        <v>52</v>
      </c>
      <c s="31" t="s">
        <v>90</v>
      </c>
      <c s="31" t="s">
        <v>1413</v>
      </c>
      <c s="26" t="s">
        <v>54</v>
      </c>
      <c s="32" t="s">
        <v>1414</v>
      </c>
      <c s="33" t="s">
        <v>162</v>
      </c>
      <c s="34">
        <v>120</v>
      </c>
      <c s="35">
        <v>0</v>
      </c>
      <c s="35">
        <f>ROUND(ROUND(H34,2)*ROUND(G34,3),2)</f>
      </c>
      <c s="33" t="s">
        <v>65</v>
      </c>
      <c r="O34">
        <f>(I34*21)/100</f>
      </c>
      <c t="s">
        <v>27</v>
      </c>
    </row>
    <row r="35" spans="1:5" ht="12.75">
      <c r="A35" s="36" t="s">
        <v>58</v>
      </c>
      <c r="E35" s="37" t="s">
        <v>54</v>
      </c>
    </row>
    <row r="36" spans="1:5" ht="38.25">
      <c r="A36" s="38" t="s">
        <v>59</v>
      </c>
      <c r="E36" s="39" t="s">
        <v>1415</v>
      </c>
    </row>
    <row r="37" spans="1:5" ht="25.5">
      <c r="A37" t="s">
        <v>61</v>
      </c>
      <c r="E37" s="37" t="s">
        <v>1416</v>
      </c>
    </row>
    <row r="38" spans="1:16" ht="12.75">
      <c r="A38" s="26" t="s">
        <v>52</v>
      </c>
      <c s="31" t="s">
        <v>95</v>
      </c>
      <c s="31" t="s">
        <v>1417</v>
      </c>
      <c s="26" t="s">
        <v>54</v>
      </c>
      <c s="32" t="s">
        <v>1418</v>
      </c>
      <c s="33" t="s">
        <v>294</v>
      </c>
      <c s="34">
        <v>1</v>
      </c>
      <c s="35">
        <v>0</v>
      </c>
      <c s="35">
        <f>ROUND(ROUND(H38,2)*ROUND(G38,3),2)</f>
      </c>
      <c s="33" t="s">
        <v>65</v>
      </c>
      <c r="O38">
        <f>(I38*21)/100</f>
      </c>
      <c t="s">
        <v>27</v>
      </c>
    </row>
    <row r="39" spans="1:5" ht="12.75">
      <c r="A39" s="36" t="s">
        <v>58</v>
      </c>
      <c r="E39" s="37" t="s">
        <v>54</v>
      </c>
    </row>
    <row r="40" spans="1:5" ht="25.5">
      <c r="A40" s="38" t="s">
        <v>59</v>
      </c>
      <c r="E40" s="39" t="s">
        <v>1419</v>
      </c>
    </row>
    <row r="41" spans="1:5" ht="216.75">
      <c r="A41" t="s">
        <v>61</v>
      </c>
      <c r="E41" s="37" t="s">
        <v>1420</v>
      </c>
    </row>
    <row r="42" spans="1:18" ht="12.75" customHeight="1">
      <c r="A42" s="6" t="s">
        <v>50</v>
      </c>
      <c s="6"/>
      <c s="41" t="s">
        <v>27</v>
      </c>
      <c s="6"/>
      <c s="29" t="s">
        <v>580</v>
      </c>
      <c s="6"/>
      <c s="6"/>
      <c s="6"/>
      <c s="42">
        <f>0+Q42</f>
      </c>
      <c s="6"/>
      <c r="O42">
        <f>0+R42</f>
      </c>
      <c r="Q42">
        <f>0+I43</f>
      </c>
      <c>
        <f>0+O43</f>
      </c>
    </row>
    <row r="43" spans="1:16" ht="12.75">
      <c r="A43" s="26" t="s">
        <v>52</v>
      </c>
      <c s="31" t="s">
        <v>44</v>
      </c>
      <c s="31" t="s">
        <v>1421</v>
      </c>
      <c s="26" t="s">
        <v>54</v>
      </c>
      <c s="32" t="s">
        <v>1422</v>
      </c>
      <c s="33" t="s">
        <v>86</v>
      </c>
      <c s="34">
        <v>50.5</v>
      </c>
      <c s="35">
        <v>0</v>
      </c>
      <c s="35">
        <f>ROUND(ROUND(H43,2)*ROUND(G43,3),2)</f>
      </c>
      <c s="33" t="s">
        <v>57</v>
      </c>
      <c r="O43">
        <f>(I43*21)/100</f>
      </c>
      <c t="s">
        <v>27</v>
      </c>
    </row>
    <row r="44" spans="1:5" ht="12.75">
      <c r="A44" s="36" t="s">
        <v>58</v>
      </c>
      <c r="E44" s="37" t="s">
        <v>54</v>
      </c>
    </row>
    <row r="45" spans="1:5" ht="38.25">
      <c r="A45" s="38" t="s">
        <v>59</v>
      </c>
      <c r="E45" s="39" t="s">
        <v>1423</v>
      </c>
    </row>
    <row r="46" spans="1:5" ht="165.75">
      <c r="A46" t="s">
        <v>61</v>
      </c>
      <c r="E46" s="37" t="s">
        <v>1424</v>
      </c>
    </row>
    <row r="47" spans="1:18" ht="12.75" customHeight="1">
      <c r="A47" s="6" t="s">
        <v>50</v>
      </c>
      <c s="6"/>
      <c s="41" t="s">
        <v>593</v>
      </c>
      <c s="6"/>
      <c s="29" t="s">
        <v>594</v>
      </c>
      <c s="6"/>
      <c s="6"/>
      <c s="6"/>
      <c s="42">
        <f>0+Q47</f>
      </c>
      <c s="6"/>
      <c r="O47">
        <f>0+R47</f>
      </c>
      <c r="Q47">
        <f>0+I48+I52</f>
      </c>
      <c>
        <f>0+O48+O52</f>
      </c>
    </row>
    <row r="48" spans="1:16" ht="12.75">
      <c r="A48" s="26" t="s">
        <v>52</v>
      </c>
      <c s="31" t="s">
        <v>46</v>
      </c>
      <c s="31" t="s">
        <v>1425</v>
      </c>
      <c s="26" t="s">
        <v>54</v>
      </c>
      <c s="32" t="s">
        <v>1426</v>
      </c>
      <c s="33" t="s">
        <v>71</v>
      </c>
      <c s="34">
        <v>21.766</v>
      </c>
      <c s="35">
        <v>0</v>
      </c>
      <c s="35">
        <f>ROUND(ROUND(H48,2)*ROUND(G48,3),2)</f>
      </c>
      <c s="33" t="s">
        <v>57</v>
      </c>
      <c r="O48">
        <f>(I48*21)/100</f>
      </c>
      <c t="s">
        <v>27</v>
      </c>
    </row>
    <row r="49" spans="1:5" ht="12.75">
      <c r="A49" s="36" t="s">
        <v>58</v>
      </c>
      <c r="E49" s="37" t="s">
        <v>54</v>
      </c>
    </row>
    <row r="50" spans="1:5" ht="38.25">
      <c r="A50" s="38" t="s">
        <v>59</v>
      </c>
      <c r="E50" s="39" t="s">
        <v>1427</v>
      </c>
    </row>
    <row r="51" spans="1:5" ht="369.75">
      <c r="A51" t="s">
        <v>61</v>
      </c>
      <c r="E51" s="37" t="s">
        <v>598</v>
      </c>
    </row>
    <row r="52" spans="1:16" ht="12.75">
      <c r="A52" s="26" t="s">
        <v>52</v>
      </c>
      <c s="31" t="s">
        <v>48</v>
      </c>
      <c s="31" t="s">
        <v>595</v>
      </c>
      <c s="26" t="s">
        <v>54</v>
      </c>
      <c s="32" t="s">
        <v>596</v>
      </c>
      <c s="33" t="s">
        <v>71</v>
      </c>
      <c s="34">
        <v>60.65</v>
      </c>
      <c s="35">
        <v>0</v>
      </c>
      <c s="35">
        <f>ROUND(ROUND(H52,2)*ROUND(G52,3),2)</f>
      </c>
      <c s="33" t="s">
        <v>57</v>
      </c>
      <c r="O52">
        <f>(I52*21)/100</f>
      </c>
      <c t="s">
        <v>27</v>
      </c>
    </row>
    <row r="53" spans="1:5" ht="12.75">
      <c r="A53" s="36" t="s">
        <v>58</v>
      </c>
      <c r="E53" s="37" t="s">
        <v>54</v>
      </c>
    </row>
    <row r="54" spans="1:5" ht="76.5">
      <c r="A54" s="38" t="s">
        <v>59</v>
      </c>
      <c r="E54" s="39" t="s">
        <v>1428</v>
      </c>
    </row>
    <row r="55" spans="1:5" ht="369.75">
      <c r="A55" t="s">
        <v>61</v>
      </c>
      <c r="E55" s="37" t="s">
        <v>598</v>
      </c>
    </row>
    <row r="56" spans="1:18" ht="12.75" customHeight="1">
      <c r="A56" s="6" t="s">
        <v>50</v>
      </c>
      <c s="6"/>
      <c s="41" t="s">
        <v>831</v>
      </c>
      <c s="6"/>
      <c s="29" t="s">
        <v>851</v>
      </c>
      <c s="6"/>
      <c s="6"/>
      <c s="6"/>
      <c s="42">
        <f>0+Q56</f>
      </c>
      <c s="6"/>
      <c r="O56">
        <f>0+R56</f>
      </c>
      <c r="Q56">
        <f>0+I57+I61+I65+I69+I73+I77+I81+I85+I89+I93</f>
      </c>
      <c>
        <f>0+O57+O61+O65+O69+O73+O77+O81+O85+O89+O93</f>
      </c>
    </row>
    <row r="57" spans="1:16" ht="12.75">
      <c r="A57" s="26" t="s">
        <v>52</v>
      </c>
      <c s="31" t="s">
        <v>111</v>
      </c>
      <c s="31" t="s">
        <v>1429</v>
      </c>
      <c s="26" t="s">
        <v>54</v>
      </c>
      <c s="32" t="s">
        <v>1430</v>
      </c>
      <c s="33" t="s">
        <v>71</v>
      </c>
      <c s="34">
        <v>20.25</v>
      </c>
      <c s="35">
        <v>0</v>
      </c>
      <c s="35">
        <f>ROUND(ROUND(H57,2)*ROUND(G57,3),2)</f>
      </c>
      <c s="33" t="s">
        <v>57</v>
      </c>
      <c r="O57">
        <f>(I57*21)/100</f>
      </c>
      <c t="s">
        <v>27</v>
      </c>
    </row>
    <row r="58" spans="1:5" ht="12.75">
      <c r="A58" s="36" t="s">
        <v>58</v>
      </c>
      <c r="E58" s="37" t="s">
        <v>54</v>
      </c>
    </row>
    <row r="59" spans="1:5" ht="63.75">
      <c r="A59" s="38" t="s">
        <v>59</v>
      </c>
      <c r="E59" s="39" t="s">
        <v>1431</v>
      </c>
    </row>
    <row r="60" spans="1:5" ht="51">
      <c r="A60" t="s">
        <v>61</v>
      </c>
      <c r="E60" s="37" t="s">
        <v>1432</v>
      </c>
    </row>
    <row r="61" spans="1:16" ht="12.75">
      <c r="A61" s="26" t="s">
        <v>52</v>
      </c>
      <c s="31" t="s">
        <v>115</v>
      </c>
      <c s="31" t="s">
        <v>1433</v>
      </c>
      <c s="26" t="s">
        <v>54</v>
      </c>
      <c s="32" t="s">
        <v>1434</v>
      </c>
      <c s="33" t="s">
        <v>315</v>
      </c>
      <c s="34">
        <v>34.425</v>
      </c>
      <c s="35">
        <v>0</v>
      </c>
      <c s="35">
        <f>ROUND(ROUND(H61,2)*ROUND(G61,3),2)</f>
      </c>
      <c s="33" t="s">
        <v>57</v>
      </c>
      <c r="O61">
        <f>(I61*21)/100</f>
      </c>
      <c t="s">
        <v>27</v>
      </c>
    </row>
    <row r="62" spans="1:5" ht="12.75">
      <c r="A62" s="36" t="s">
        <v>58</v>
      </c>
      <c r="E62" s="37" t="s">
        <v>54</v>
      </c>
    </row>
    <row r="63" spans="1:5" ht="63.75">
      <c r="A63" s="38" t="s">
        <v>59</v>
      </c>
      <c r="E63" s="39" t="s">
        <v>1435</v>
      </c>
    </row>
    <row r="64" spans="1:5" ht="51">
      <c r="A64" t="s">
        <v>61</v>
      </c>
      <c r="E64" s="37" t="s">
        <v>1432</v>
      </c>
    </row>
    <row r="65" spans="1:16" ht="12.75">
      <c r="A65" s="26" t="s">
        <v>52</v>
      </c>
      <c s="31" t="s">
        <v>119</v>
      </c>
      <c s="31" t="s">
        <v>1436</v>
      </c>
      <c s="26" t="s">
        <v>54</v>
      </c>
      <c s="32" t="s">
        <v>1437</v>
      </c>
      <c s="33" t="s">
        <v>315</v>
      </c>
      <c s="34">
        <v>36.788</v>
      </c>
      <c s="35">
        <v>0</v>
      </c>
      <c s="35">
        <f>ROUND(ROUND(H65,2)*ROUND(G65,3),2)</f>
      </c>
      <c s="33" t="s">
        <v>57</v>
      </c>
      <c r="O65">
        <f>(I65*21)/100</f>
      </c>
      <c t="s">
        <v>27</v>
      </c>
    </row>
    <row r="66" spans="1:5" ht="12.75">
      <c r="A66" s="36" t="s">
        <v>58</v>
      </c>
      <c r="E66" s="37" t="s">
        <v>54</v>
      </c>
    </row>
    <row r="67" spans="1:5" ht="63.75">
      <c r="A67" s="38" t="s">
        <v>59</v>
      </c>
      <c r="E67" s="39" t="s">
        <v>1438</v>
      </c>
    </row>
    <row r="68" spans="1:5" ht="51">
      <c r="A68" t="s">
        <v>61</v>
      </c>
      <c r="E68" s="37" t="s">
        <v>1432</v>
      </c>
    </row>
    <row r="69" spans="1:16" ht="12.75">
      <c r="A69" s="26" t="s">
        <v>52</v>
      </c>
      <c s="31" t="s">
        <v>123</v>
      </c>
      <c s="31" t="s">
        <v>1439</v>
      </c>
      <c s="26" t="s">
        <v>54</v>
      </c>
      <c s="32" t="s">
        <v>1440</v>
      </c>
      <c s="33" t="s">
        <v>315</v>
      </c>
      <c s="34">
        <v>38.813</v>
      </c>
      <c s="35">
        <v>0</v>
      </c>
      <c s="35">
        <f>ROUND(ROUND(H69,2)*ROUND(G69,3),2)</f>
      </c>
      <c s="33" t="s">
        <v>57</v>
      </c>
      <c r="O69">
        <f>(I69*21)/100</f>
      </c>
      <c t="s">
        <v>27</v>
      </c>
    </row>
    <row r="70" spans="1:5" ht="12.75">
      <c r="A70" s="36" t="s">
        <v>58</v>
      </c>
      <c r="E70" s="37" t="s">
        <v>54</v>
      </c>
    </row>
    <row r="71" spans="1:5" ht="63.75">
      <c r="A71" s="38" t="s">
        <v>59</v>
      </c>
      <c r="E71" s="39" t="s">
        <v>1441</v>
      </c>
    </row>
    <row r="72" spans="1:5" ht="51">
      <c r="A72" t="s">
        <v>61</v>
      </c>
      <c r="E72" s="37" t="s">
        <v>1432</v>
      </c>
    </row>
    <row r="73" spans="1:16" ht="12.75">
      <c r="A73" s="26" t="s">
        <v>52</v>
      </c>
      <c s="31" t="s">
        <v>129</v>
      </c>
      <c s="31" t="s">
        <v>1442</v>
      </c>
      <c s="26" t="s">
        <v>54</v>
      </c>
      <c s="32" t="s">
        <v>1443</v>
      </c>
      <c s="33" t="s">
        <v>315</v>
      </c>
      <c s="34">
        <v>36.788</v>
      </c>
      <c s="35">
        <v>0</v>
      </c>
      <c s="35">
        <f>ROUND(ROUND(H73,2)*ROUND(G73,3),2)</f>
      </c>
      <c s="33" t="s">
        <v>57</v>
      </c>
      <c r="O73">
        <f>(I73*21)/100</f>
      </c>
      <c t="s">
        <v>27</v>
      </c>
    </row>
    <row r="74" spans="1:5" ht="12.75">
      <c r="A74" s="36" t="s">
        <v>58</v>
      </c>
      <c r="E74" s="37" t="s">
        <v>54</v>
      </c>
    </row>
    <row r="75" spans="1:5" ht="63.75">
      <c r="A75" s="38" t="s">
        <v>59</v>
      </c>
      <c r="E75" s="39" t="s">
        <v>1444</v>
      </c>
    </row>
    <row r="76" spans="1:5" ht="51">
      <c r="A76" t="s">
        <v>61</v>
      </c>
      <c r="E76" s="37" t="s">
        <v>856</v>
      </c>
    </row>
    <row r="77" spans="1:16" ht="12.75">
      <c r="A77" s="26" t="s">
        <v>52</v>
      </c>
      <c s="31" t="s">
        <v>133</v>
      </c>
      <c s="31" t="s">
        <v>1445</v>
      </c>
      <c s="26" t="s">
        <v>54</v>
      </c>
      <c s="32" t="s">
        <v>1446</v>
      </c>
      <c s="33" t="s">
        <v>315</v>
      </c>
      <c s="34">
        <v>70.538</v>
      </c>
      <c s="35">
        <v>0</v>
      </c>
      <c s="35">
        <f>ROUND(ROUND(H77,2)*ROUND(G77,3),2)</f>
      </c>
      <c s="33" t="s">
        <v>57</v>
      </c>
      <c r="O77">
        <f>(I77*21)/100</f>
      </c>
      <c t="s">
        <v>27</v>
      </c>
    </row>
    <row r="78" spans="1:5" ht="12.75">
      <c r="A78" s="36" t="s">
        <v>58</v>
      </c>
      <c r="E78" s="37" t="s">
        <v>54</v>
      </c>
    </row>
    <row r="79" spans="1:5" ht="89.25">
      <c r="A79" s="38" t="s">
        <v>59</v>
      </c>
      <c r="E79" s="39" t="s">
        <v>1447</v>
      </c>
    </row>
    <row r="80" spans="1:5" ht="51">
      <c r="A80" t="s">
        <v>61</v>
      </c>
      <c r="E80" s="37" t="s">
        <v>856</v>
      </c>
    </row>
    <row r="81" spans="1:16" ht="12.75">
      <c r="A81" s="26" t="s">
        <v>52</v>
      </c>
      <c s="31" t="s">
        <v>137</v>
      </c>
      <c s="31" t="s">
        <v>1448</v>
      </c>
      <c s="26" t="s">
        <v>54</v>
      </c>
      <c s="32" t="s">
        <v>1449</v>
      </c>
      <c s="33" t="s">
        <v>315</v>
      </c>
      <c s="34">
        <v>40.5</v>
      </c>
      <c s="35">
        <v>0</v>
      </c>
      <c s="35">
        <f>ROUND(ROUND(H81,2)*ROUND(G81,3),2)</f>
      </c>
      <c s="33" t="s">
        <v>57</v>
      </c>
      <c r="O81">
        <f>(I81*21)/100</f>
      </c>
      <c t="s">
        <v>27</v>
      </c>
    </row>
    <row r="82" spans="1:5" ht="12.75">
      <c r="A82" s="36" t="s">
        <v>58</v>
      </c>
      <c r="E82" s="37" t="s">
        <v>54</v>
      </c>
    </row>
    <row r="83" spans="1:5" ht="63.75">
      <c r="A83" s="38" t="s">
        <v>59</v>
      </c>
      <c r="E83" s="39" t="s">
        <v>1450</v>
      </c>
    </row>
    <row r="84" spans="1:5" ht="51">
      <c r="A84" t="s">
        <v>61</v>
      </c>
      <c r="E84" s="37" t="s">
        <v>1451</v>
      </c>
    </row>
    <row r="85" spans="1:16" ht="12.75">
      <c r="A85" s="26" t="s">
        <v>52</v>
      </c>
      <c s="31" t="s">
        <v>141</v>
      </c>
      <c s="31" t="s">
        <v>858</v>
      </c>
      <c s="26" t="s">
        <v>54</v>
      </c>
      <c s="32" t="s">
        <v>859</v>
      </c>
      <c s="33" t="s">
        <v>315</v>
      </c>
      <c s="34">
        <v>33.75</v>
      </c>
      <c s="35">
        <v>0</v>
      </c>
      <c s="35">
        <f>ROUND(ROUND(H85,2)*ROUND(G85,3),2)</f>
      </c>
      <c s="33" t="s">
        <v>57</v>
      </c>
      <c r="O85">
        <f>(I85*21)/100</f>
      </c>
      <c t="s">
        <v>27</v>
      </c>
    </row>
    <row r="86" spans="1:5" ht="12.75">
      <c r="A86" s="36" t="s">
        <v>58</v>
      </c>
      <c r="E86" s="37" t="s">
        <v>54</v>
      </c>
    </row>
    <row r="87" spans="1:5" ht="63.75">
      <c r="A87" s="38" t="s">
        <v>59</v>
      </c>
      <c r="E87" s="39" t="s">
        <v>1452</v>
      </c>
    </row>
    <row r="88" spans="1:5" ht="140.25">
      <c r="A88" t="s">
        <v>61</v>
      </c>
      <c r="E88" s="37" t="s">
        <v>861</v>
      </c>
    </row>
    <row r="89" spans="1:16" ht="12.75">
      <c r="A89" s="26" t="s">
        <v>52</v>
      </c>
      <c s="31" t="s">
        <v>145</v>
      </c>
      <c s="31" t="s">
        <v>1453</v>
      </c>
      <c s="26" t="s">
        <v>54</v>
      </c>
      <c s="32" t="s">
        <v>1454</v>
      </c>
      <c s="33" t="s">
        <v>315</v>
      </c>
      <c s="34">
        <v>34.763</v>
      </c>
      <c s="35">
        <v>0</v>
      </c>
      <c s="35">
        <f>ROUND(ROUND(H89,2)*ROUND(G89,3),2)</f>
      </c>
      <c s="33" t="s">
        <v>57</v>
      </c>
      <c r="O89">
        <f>(I89*21)/100</f>
      </c>
      <c t="s">
        <v>27</v>
      </c>
    </row>
    <row r="90" spans="1:5" ht="12.75">
      <c r="A90" s="36" t="s">
        <v>58</v>
      </c>
      <c r="E90" s="37" t="s">
        <v>54</v>
      </c>
    </row>
    <row r="91" spans="1:5" ht="63.75">
      <c r="A91" s="38" t="s">
        <v>59</v>
      </c>
      <c r="E91" s="39" t="s">
        <v>1455</v>
      </c>
    </row>
    <row r="92" spans="1:5" ht="140.25">
      <c r="A92" t="s">
        <v>61</v>
      </c>
      <c r="E92" s="37" t="s">
        <v>861</v>
      </c>
    </row>
    <row r="93" spans="1:16" ht="12.75">
      <c r="A93" s="26" t="s">
        <v>52</v>
      </c>
      <c s="31" t="s">
        <v>149</v>
      </c>
      <c s="31" t="s">
        <v>1456</v>
      </c>
      <c s="26" t="s">
        <v>54</v>
      </c>
      <c s="32" t="s">
        <v>1457</v>
      </c>
      <c s="33" t="s">
        <v>315</v>
      </c>
      <c s="34">
        <v>35.775</v>
      </c>
      <c s="35">
        <v>0</v>
      </c>
      <c s="35">
        <f>ROUND(ROUND(H93,2)*ROUND(G93,3),2)</f>
      </c>
      <c s="33" t="s">
        <v>57</v>
      </c>
      <c r="O93">
        <f>(I93*21)/100</f>
      </c>
      <c t="s">
        <v>27</v>
      </c>
    </row>
    <row r="94" spans="1:5" ht="12.75">
      <c r="A94" s="36" t="s">
        <v>58</v>
      </c>
      <c r="E94" s="37" t="s">
        <v>54</v>
      </c>
    </row>
    <row r="95" spans="1:5" ht="63.75">
      <c r="A95" s="38" t="s">
        <v>59</v>
      </c>
      <c r="E95" s="39" t="s">
        <v>1458</v>
      </c>
    </row>
    <row r="96" spans="1:5" ht="140.25">
      <c r="A96" t="s">
        <v>61</v>
      </c>
      <c r="E96" s="37" t="s">
        <v>861</v>
      </c>
    </row>
    <row r="97" spans="1:18" ht="12.75" customHeight="1">
      <c r="A97" s="6" t="s">
        <v>50</v>
      </c>
      <c s="6"/>
      <c s="41" t="s">
        <v>95</v>
      </c>
      <c s="6"/>
      <c s="29" t="s">
        <v>1459</v>
      </c>
      <c s="6"/>
      <c s="6"/>
      <c s="6"/>
      <c s="42">
        <f>0+Q97</f>
      </c>
      <c s="6"/>
      <c r="O97">
        <f>0+R97</f>
      </c>
      <c r="Q97">
        <f>0+I98+I102+I106+I110+I114+I118+I122+I126</f>
      </c>
      <c>
        <f>0+O98+O102+O106+O110+O114+O118+O122+O126</f>
      </c>
    </row>
    <row r="98" spans="1:16" ht="12.75">
      <c r="A98" s="26" t="s">
        <v>52</v>
      </c>
      <c s="31" t="s">
        <v>153</v>
      </c>
      <c s="31" t="s">
        <v>1460</v>
      </c>
      <c s="26" t="s">
        <v>54</v>
      </c>
      <c s="32" t="s">
        <v>1461</v>
      </c>
      <c s="33" t="s">
        <v>86</v>
      </c>
      <c s="34">
        <v>50.5</v>
      </c>
      <c s="35">
        <v>0</v>
      </c>
      <c s="35">
        <f>ROUND(ROUND(H98,2)*ROUND(G98,3),2)</f>
      </c>
      <c s="33" t="s">
        <v>57</v>
      </c>
      <c r="O98">
        <f>(I98*21)/100</f>
      </c>
      <c t="s">
        <v>27</v>
      </c>
    </row>
    <row r="99" spans="1:5" ht="12.75">
      <c r="A99" s="36" t="s">
        <v>58</v>
      </c>
      <c r="E99" s="37" t="s">
        <v>54</v>
      </c>
    </row>
    <row r="100" spans="1:5" ht="76.5">
      <c r="A100" s="38" t="s">
        <v>59</v>
      </c>
      <c r="E100" s="39" t="s">
        <v>1462</v>
      </c>
    </row>
    <row r="101" spans="1:5" ht="255">
      <c r="A101" t="s">
        <v>61</v>
      </c>
      <c r="E101" s="37" t="s">
        <v>624</v>
      </c>
    </row>
    <row r="102" spans="1:16" ht="12.75">
      <c r="A102" s="26" t="s">
        <v>52</v>
      </c>
      <c s="31" t="s">
        <v>159</v>
      </c>
      <c s="31" t="s">
        <v>1463</v>
      </c>
      <c s="26" t="s">
        <v>54</v>
      </c>
      <c s="32" t="s">
        <v>1464</v>
      </c>
      <c s="33" t="s">
        <v>82</v>
      </c>
      <c s="34">
        <v>2</v>
      </c>
      <c s="35">
        <v>0</v>
      </c>
      <c s="35">
        <f>ROUND(ROUND(H102,2)*ROUND(G102,3),2)</f>
      </c>
      <c s="33" t="s">
        <v>57</v>
      </c>
      <c r="O102">
        <f>(I102*21)/100</f>
      </c>
      <c t="s">
        <v>27</v>
      </c>
    </row>
    <row r="103" spans="1:5" ht="12.75">
      <c r="A103" s="36" t="s">
        <v>58</v>
      </c>
      <c r="E103" s="37" t="s">
        <v>54</v>
      </c>
    </row>
    <row r="104" spans="1:5" ht="191.25">
      <c r="A104" s="38" t="s">
        <v>59</v>
      </c>
      <c r="E104" s="39" t="s">
        <v>1465</v>
      </c>
    </row>
    <row r="105" spans="1:5" ht="242.25">
      <c r="A105" t="s">
        <v>61</v>
      </c>
      <c r="E105" s="37" t="s">
        <v>1466</v>
      </c>
    </row>
    <row r="106" spans="1:16" ht="12.75">
      <c r="A106" s="26" t="s">
        <v>52</v>
      </c>
      <c s="31" t="s">
        <v>164</v>
      </c>
      <c s="31" t="s">
        <v>1467</v>
      </c>
      <c s="26" t="s">
        <v>54</v>
      </c>
      <c s="32" t="s">
        <v>1468</v>
      </c>
      <c s="33" t="s">
        <v>86</v>
      </c>
      <c s="34">
        <v>50.5</v>
      </c>
      <c s="35">
        <v>0</v>
      </c>
      <c s="35">
        <f>ROUND(ROUND(H106,2)*ROUND(G106,3),2)</f>
      </c>
      <c s="33" t="s">
        <v>57</v>
      </c>
      <c r="O106">
        <f>(I106*21)/100</f>
      </c>
      <c t="s">
        <v>27</v>
      </c>
    </row>
    <row r="107" spans="1:5" ht="12.75">
      <c r="A107" s="36" t="s">
        <v>58</v>
      </c>
      <c r="E107" s="37" t="s">
        <v>54</v>
      </c>
    </row>
    <row r="108" spans="1:5" ht="38.25">
      <c r="A108" s="38" t="s">
        <v>59</v>
      </c>
      <c r="E108" s="39" t="s">
        <v>1469</v>
      </c>
    </row>
    <row r="109" spans="1:5" ht="38.25">
      <c r="A109" t="s">
        <v>61</v>
      </c>
      <c r="E109" s="37" t="s">
        <v>1470</v>
      </c>
    </row>
    <row r="110" spans="1:16" ht="12.75">
      <c r="A110" s="26" t="s">
        <v>52</v>
      </c>
      <c s="31" t="s">
        <v>168</v>
      </c>
      <c s="31" t="s">
        <v>1471</v>
      </c>
      <c s="26" t="s">
        <v>54</v>
      </c>
      <c s="32" t="s">
        <v>1472</v>
      </c>
      <c s="33" t="s">
        <v>71</v>
      </c>
      <c s="34">
        <v>1.2</v>
      </c>
      <c s="35">
        <v>0</v>
      </c>
      <c s="35">
        <f>ROUND(ROUND(H110,2)*ROUND(G110,3),2)</f>
      </c>
      <c s="33" t="s">
        <v>57</v>
      </c>
      <c r="O110">
        <f>(I110*21)/100</f>
      </c>
      <c t="s">
        <v>27</v>
      </c>
    </row>
    <row r="111" spans="1:5" ht="12.75">
      <c r="A111" s="36" t="s">
        <v>58</v>
      </c>
      <c r="E111" s="37" t="s">
        <v>54</v>
      </c>
    </row>
    <row r="112" spans="1:5" ht="38.25">
      <c r="A112" s="38" t="s">
        <v>59</v>
      </c>
      <c r="E112" s="39" t="s">
        <v>1473</v>
      </c>
    </row>
    <row r="113" spans="1:5" ht="369.75">
      <c r="A113" t="s">
        <v>61</v>
      </c>
      <c r="E113" s="37" t="s">
        <v>598</v>
      </c>
    </row>
    <row r="114" spans="1:16" ht="12.75">
      <c r="A114" s="26" t="s">
        <v>52</v>
      </c>
      <c s="31" t="s">
        <v>172</v>
      </c>
      <c s="31" t="s">
        <v>1474</v>
      </c>
      <c s="26" t="s">
        <v>54</v>
      </c>
      <c s="32" t="s">
        <v>1475</v>
      </c>
      <c s="33" t="s">
        <v>86</v>
      </c>
      <c s="34">
        <v>50.5</v>
      </c>
      <c s="35">
        <v>0</v>
      </c>
      <c s="35">
        <f>ROUND(ROUND(H114,2)*ROUND(G114,3),2)</f>
      </c>
      <c s="33" t="s">
        <v>57</v>
      </c>
      <c r="O114">
        <f>(I114*21)/100</f>
      </c>
      <c t="s">
        <v>27</v>
      </c>
    </row>
    <row r="115" spans="1:5" ht="12.75">
      <c r="A115" s="36" t="s">
        <v>58</v>
      </c>
      <c r="E115" s="37" t="s">
        <v>54</v>
      </c>
    </row>
    <row r="116" spans="1:5" ht="38.25">
      <c r="A116" s="38" t="s">
        <v>59</v>
      </c>
      <c r="E116" s="39" t="s">
        <v>1469</v>
      </c>
    </row>
    <row r="117" spans="1:5" ht="51">
      <c r="A117" t="s">
        <v>61</v>
      </c>
      <c r="E117" s="37" t="s">
        <v>982</v>
      </c>
    </row>
    <row r="118" spans="1:16" ht="12.75">
      <c r="A118" s="26" t="s">
        <v>52</v>
      </c>
      <c s="31" t="s">
        <v>178</v>
      </c>
      <c s="31" t="s">
        <v>1476</v>
      </c>
      <c s="26" t="s">
        <v>54</v>
      </c>
      <c s="32" t="s">
        <v>1477</v>
      </c>
      <c s="33" t="s">
        <v>71</v>
      </c>
      <c s="34">
        <v>25.371</v>
      </c>
      <c s="35">
        <v>0</v>
      </c>
      <c s="35">
        <f>ROUND(ROUND(H118,2)*ROUND(G118,3),2)</f>
      </c>
      <c s="33" t="s">
        <v>65</v>
      </c>
      <c r="O118">
        <f>(I118*21)/100</f>
      </c>
      <c t="s">
        <v>27</v>
      </c>
    </row>
    <row r="119" spans="1:5" ht="12.75">
      <c r="A119" s="36" t="s">
        <v>58</v>
      </c>
      <c r="E119" s="37" t="s">
        <v>54</v>
      </c>
    </row>
    <row r="120" spans="1:5" ht="25.5">
      <c r="A120" s="38" t="s">
        <v>59</v>
      </c>
      <c r="E120" s="39" t="s">
        <v>1478</v>
      </c>
    </row>
    <row r="121" spans="1:5" ht="25.5">
      <c r="A121" t="s">
        <v>61</v>
      </c>
      <c r="E121" s="37" t="s">
        <v>1479</v>
      </c>
    </row>
    <row r="122" spans="1:16" ht="12.75">
      <c r="A122" s="26" t="s">
        <v>52</v>
      </c>
      <c s="31" t="s">
        <v>452</v>
      </c>
      <c s="31" t="s">
        <v>1480</v>
      </c>
      <c s="26" t="s">
        <v>54</v>
      </c>
      <c s="32" t="s">
        <v>1481</v>
      </c>
      <c s="33" t="s">
        <v>82</v>
      </c>
      <c s="34">
        <v>3</v>
      </c>
      <c s="35">
        <v>0</v>
      </c>
      <c s="35">
        <f>ROUND(ROUND(H122,2)*ROUND(G122,3),2)</f>
      </c>
      <c s="33" t="s">
        <v>65</v>
      </c>
      <c r="O122">
        <f>(I122*21)/100</f>
      </c>
      <c t="s">
        <v>27</v>
      </c>
    </row>
    <row r="123" spans="1:5" ht="12.75">
      <c r="A123" s="36" t="s">
        <v>58</v>
      </c>
      <c r="E123" s="37" t="s">
        <v>54</v>
      </c>
    </row>
    <row r="124" spans="1:5" ht="38.25">
      <c r="A124" s="38" t="s">
        <v>59</v>
      </c>
      <c r="E124" s="39" t="s">
        <v>1482</v>
      </c>
    </row>
    <row r="125" spans="1:5" ht="25.5">
      <c r="A125" t="s">
        <v>61</v>
      </c>
      <c r="E125" s="37" t="s">
        <v>1483</v>
      </c>
    </row>
    <row r="126" spans="1:16" ht="12.75">
      <c r="A126" s="26" t="s">
        <v>52</v>
      </c>
      <c s="31" t="s">
        <v>456</v>
      </c>
      <c s="31" t="s">
        <v>1484</v>
      </c>
      <c s="26" t="s">
        <v>54</v>
      </c>
      <c s="32" t="s">
        <v>1485</v>
      </c>
      <c s="33" t="s">
        <v>82</v>
      </c>
      <c s="34">
        <v>2</v>
      </c>
      <c s="35">
        <v>0</v>
      </c>
      <c s="35">
        <f>ROUND(ROUND(H126,2)*ROUND(G126,3),2)</f>
      </c>
      <c s="33" t="s">
        <v>65</v>
      </c>
      <c r="O126">
        <f>(I126*21)/100</f>
      </c>
      <c t="s">
        <v>27</v>
      </c>
    </row>
    <row r="127" spans="1:5" ht="12.75">
      <c r="A127" s="36" t="s">
        <v>58</v>
      </c>
      <c r="E127" s="37" t="s">
        <v>54</v>
      </c>
    </row>
    <row r="128" spans="1:5" ht="63.75">
      <c r="A128" s="38" t="s">
        <v>59</v>
      </c>
      <c r="E128" s="39" t="s">
        <v>1486</v>
      </c>
    </row>
    <row r="129" spans="1:5" ht="12.75">
      <c r="A129" t="s">
        <v>61</v>
      </c>
      <c r="E129" s="37" t="s">
        <v>1487</v>
      </c>
    </row>
    <row r="130" spans="1:18" ht="12.75" customHeight="1">
      <c r="A130" s="6" t="s">
        <v>50</v>
      </c>
      <c s="6"/>
      <c s="41" t="s">
        <v>44</v>
      </c>
      <c s="6"/>
      <c s="29" t="s">
        <v>291</v>
      </c>
      <c s="6"/>
      <c s="6"/>
      <c s="6"/>
      <c s="42">
        <f>0+Q130</f>
      </c>
      <c s="6"/>
      <c r="O130">
        <f>0+R130</f>
      </c>
      <c r="Q130">
        <f>0+I131+I135+I139+I143+I147</f>
      </c>
      <c>
        <f>0+O131+O135+O139+O143+O147</f>
      </c>
    </row>
    <row r="131" spans="1:16" ht="12.75">
      <c r="A131" s="26" t="s">
        <v>52</v>
      </c>
      <c s="31" t="s">
        <v>462</v>
      </c>
      <c s="31" t="s">
        <v>1488</v>
      </c>
      <c s="26" t="s">
        <v>54</v>
      </c>
      <c s="32" t="s">
        <v>1489</v>
      </c>
      <c s="33" t="s">
        <v>86</v>
      </c>
      <c s="34">
        <v>15</v>
      </c>
      <c s="35">
        <v>0</v>
      </c>
      <c s="35">
        <f>ROUND(ROUND(H131,2)*ROUND(G131,3),2)</f>
      </c>
      <c s="33" t="s">
        <v>57</v>
      </c>
      <c r="O131">
        <f>(I131*21)/100</f>
      </c>
      <c t="s">
        <v>27</v>
      </c>
    </row>
    <row r="132" spans="1:5" ht="12.75">
      <c r="A132" s="36" t="s">
        <v>58</v>
      </c>
      <c r="E132" s="37" t="s">
        <v>54</v>
      </c>
    </row>
    <row r="133" spans="1:5" ht="51">
      <c r="A133" s="38" t="s">
        <v>59</v>
      </c>
      <c r="E133" s="39" t="s">
        <v>1490</v>
      </c>
    </row>
    <row r="134" spans="1:5" ht="25.5">
      <c r="A134" t="s">
        <v>61</v>
      </c>
      <c r="E134" s="37" t="s">
        <v>1491</v>
      </c>
    </row>
    <row r="135" spans="1:16" ht="12.75">
      <c r="A135" s="26" t="s">
        <v>52</v>
      </c>
      <c s="31" t="s">
        <v>467</v>
      </c>
      <c s="31" t="s">
        <v>1492</v>
      </c>
      <c s="26" t="s">
        <v>54</v>
      </c>
      <c s="32" t="s">
        <v>1493</v>
      </c>
      <c s="33" t="s">
        <v>86</v>
      </c>
      <c s="34">
        <v>15</v>
      </c>
      <c s="35">
        <v>0</v>
      </c>
      <c s="35">
        <f>ROUND(ROUND(H135,2)*ROUND(G135,3),2)</f>
      </c>
      <c s="33" t="s">
        <v>57</v>
      </c>
      <c r="O135">
        <f>(I135*21)/100</f>
      </c>
      <c t="s">
        <v>27</v>
      </c>
    </row>
    <row r="136" spans="1:5" ht="12.75">
      <c r="A136" s="36" t="s">
        <v>58</v>
      </c>
      <c r="E136" s="37" t="s">
        <v>54</v>
      </c>
    </row>
    <row r="137" spans="1:5" ht="51">
      <c r="A137" s="38" t="s">
        <v>59</v>
      </c>
      <c r="E137" s="39" t="s">
        <v>1494</v>
      </c>
    </row>
    <row r="138" spans="1:5" ht="25.5">
      <c r="A138" t="s">
        <v>61</v>
      </c>
      <c r="E138" s="37" t="s">
        <v>1491</v>
      </c>
    </row>
    <row r="139" spans="1:16" ht="12.75">
      <c r="A139" s="26" t="s">
        <v>52</v>
      </c>
      <c s="31" t="s">
        <v>472</v>
      </c>
      <c s="31" t="s">
        <v>1495</v>
      </c>
      <c s="26" t="s">
        <v>54</v>
      </c>
      <c s="32" t="s">
        <v>1496</v>
      </c>
      <c s="33" t="s">
        <v>86</v>
      </c>
      <c s="34">
        <v>15</v>
      </c>
      <c s="35">
        <v>0</v>
      </c>
      <c s="35">
        <f>ROUND(ROUND(H139,2)*ROUND(G139,3),2)</f>
      </c>
      <c s="33" t="s">
        <v>57</v>
      </c>
      <c r="O139">
        <f>(I139*21)/100</f>
      </c>
      <c t="s">
        <v>27</v>
      </c>
    </row>
    <row r="140" spans="1:5" ht="12.75">
      <c r="A140" s="36" t="s">
        <v>58</v>
      </c>
      <c r="E140" s="37" t="s">
        <v>54</v>
      </c>
    </row>
    <row r="141" spans="1:5" ht="51">
      <c r="A141" s="38" t="s">
        <v>59</v>
      </c>
      <c r="E141" s="39" t="s">
        <v>1497</v>
      </c>
    </row>
    <row r="142" spans="1:5" ht="38.25">
      <c r="A142" t="s">
        <v>61</v>
      </c>
      <c r="E142" s="37" t="s">
        <v>1020</v>
      </c>
    </row>
    <row r="143" spans="1:16" ht="12.75">
      <c r="A143" s="26" t="s">
        <v>52</v>
      </c>
      <c s="31" t="s">
        <v>477</v>
      </c>
      <c s="31" t="s">
        <v>1498</v>
      </c>
      <c s="26" t="s">
        <v>54</v>
      </c>
      <c s="32" t="s">
        <v>1499</v>
      </c>
      <c s="33" t="s">
        <v>71</v>
      </c>
      <c s="34">
        <v>24.818</v>
      </c>
      <c s="35">
        <v>0</v>
      </c>
      <c s="35">
        <f>ROUND(ROUND(H143,2)*ROUND(G143,3),2)</f>
      </c>
      <c s="33" t="s">
        <v>57</v>
      </c>
      <c r="O143">
        <f>(I143*21)/100</f>
      </c>
      <c t="s">
        <v>27</v>
      </c>
    </row>
    <row r="144" spans="1:5" ht="12.75">
      <c r="A144" s="36" t="s">
        <v>58</v>
      </c>
      <c r="E144" s="37" t="s">
        <v>54</v>
      </c>
    </row>
    <row r="145" spans="1:5" ht="63.75">
      <c r="A145" s="38" t="s">
        <v>59</v>
      </c>
      <c r="E145" s="39" t="s">
        <v>1500</v>
      </c>
    </row>
    <row r="146" spans="1:5" ht="102">
      <c r="A146" t="s">
        <v>61</v>
      </c>
      <c r="E146" s="37" t="s">
        <v>321</v>
      </c>
    </row>
    <row r="147" spans="1:16" ht="12.75">
      <c r="A147" s="26" t="s">
        <v>52</v>
      </c>
      <c s="31" t="s">
        <v>482</v>
      </c>
      <c s="31" t="s">
        <v>1501</v>
      </c>
      <c s="26" t="s">
        <v>54</v>
      </c>
      <c s="32" t="s">
        <v>1502</v>
      </c>
      <c s="33" t="s">
        <v>86</v>
      </c>
      <c s="34">
        <v>5</v>
      </c>
      <c s="35">
        <v>0</v>
      </c>
      <c s="35">
        <f>ROUND(ROUND(H147,2)*ROUND(G147,3),2)</f>
      </c>
      <c s="33" t="s">
        <v>57</v>
      </c>
      <c r="O147">
        <f>(I147*21)/100</f>
      </c>
      <c t="s">
        <v>27</v>
      </c>
    </row>
    <row r="148" spans="1:5" ht="12.75">
      <c r="A148" s="36" t="s">
        <v>58</v>
      </c>
      <c r="E148" s="37" t="s">
        <v>54</v>
      </c>
    </row>
    <row r="149" spans="1:5" ht="25.5">
      <c r="A149" s="38" t="s">
        <v>59</v>
      </c>
      <c r="E149" s="39" t="s">
        <v>1503</v>
      </c>
    </row>
    <row r="150" spans="1:5" ht="76.5">
      <c r="A150" t="s">
        <v>61</v>
      </c>
      <c r="E150" s="37" t="s">
        <v>1504</v>
      </c>
    </row>
    <row r="151" spans="1:18" ht="12.75" customHeight="1">
      <c r="A151" s="6" t="s">
        <v>50</v>
      </c>
      <c s="6"/>
      <c s="41" t="s">
        <v>176</v>
      </c>
      <c s="6"/>
      <c s="29" t="s">
        <v>177</v>
      </c>
      <c s="6"/>
      <c s="6"/>
      <c s="6"/>
      <c s="42">
        <f>0+Q151</f>
      </c>
      <c s="6"/>
      <c r="O151">
        <f>0+R151</f>
      </c>
      <c r="Q151">
        <f>0+I152+I156+I160+I164</f>
      </c>
      <c>
        <f>0+O152+O156+O160+O164</f>
      </c>
    </row>
    <row r="152" spans="1:16" ht="38.25">
      <c r="A152" s="26" t="s">
        <v>52</v>
      </c>
      <c s="31" t="s">
        <v>487</v>
      </c>
      <c s="31" t="s">
        <v>658</v>
      </c>
      <c s="26" t="s">
        <v>659</v>
      </c>
      <c s="32" t="s">
        <v>660</v>
      </c>
      <c s="33" t="s">
        <v>182</v>
      </c>
      <c s="34">
        <v>1118.705</v>
      </c>
      <c s="35">
        <v>0</v>
      </c>
      <c s="35">
        <f>ROUND(ROUND(H152,2)*ROUND(G152,3),2)</f>
      </c>
      <c s="33" t="s">
        <v>325</v>
      </c>
      <c r="O152">
        <f>(I152*21)/100</f>
      </c>
      <c t="s">
        <v>27</v>
      </c>
    </row>
    <row r="153" spans="1:5" ht="12.75">
      <c r="A153" s="36" t="s">
        <v>58</v>
      </c>
      <c r="E153" s="37" t="s">
        <v>183</v>
      </c>
    </row>
    <row r="154" spans="1:5" ht="25.5">
      <c r="A154" s="38" t="s">
        <v>59</v>
      </c>
      <c r="E154" s="39" t="s">
        <v>1505</v>
      </c>
    </row>
    <row r="155" spans="1:5" ht="127.5">
      <c r="A155" t="s">
        <v>61</v>
      </c>
      <c r="E155" s="37" t="s">
        <v>1231</v>
      </c>
    </row>
    <row r="156" spans="1:16" ht="38.25">
      <c r="A156" s="26" t="s">
        <v>52</v>
      </c>
      <c s="31" t="s">
        <v>492</v>
      </c>
      <c s="31" t="s">
        <v>662</v>
      </c>
      <c s="26" t="s">
        <v>663</v>
      </c>
      <c s="32" t="s">
        <v>1506</v>
      </c>
      <c s="33" t="s">
        <v>182</v>
      </c>
      <c s="34">
        <v>22.275</v>
      </c>
      <c s="35">
        <v>0</v>
      </c>
      <c s="35">
        <f>ROUND(ROUND(H156,2)*ROUND(G156,3),2)</f>
      </c>
      <c s="33" t="s">
        <v>325</v>
      </c>
      <c r="O156">
        <f>(I156*21)/100</f>
      </c>
      <c t="s">
        <v>27</v>
      </c>
    </row>
    <row r="157" spans="1:5" ht="12.75">
      <c r="A157" s="36" t="s">
        <v>58</v>
      </c>
      <c r="E157" s="37" t="s">
        <v>183</v>
      </c>
    </row>
    <row r="158" spans="1:5" ht="38.25">
      <c r="A158" s="38" t="s">
        <v>59</v>
      </c>
      <c r="E158" s="39" t="s">
        <v>1507</v>
      </c>
    </row>
    <row r="159" spans="1:5" ht="127.5">
      <c r="A159" t="s">
        <v>61</v>
      </c>
      <c r="E159" s="37" t="s">
        <v>1231</v>
      </c>
    </row>
    <row r="160" spans="1:16" ht="38.25">
      <c r="A160" s="26" t="s">
        <v>52</v>
      </c>
      <c s="31" t="s">
        <v>497</v>
      </c>
      <c s="31" t="s">
        <v>322</v>
      </c>
      <c s="26" t="s">
        <v>323</v>
      </c>
      <c s="32" t="s">
        <v>324</v>
      </c>
      <c s="33" t="s">
        <v>182</v>
      </c>
      <c s="34">
        <v>59.563</v>
      </c>
      <c s="35">
        <v>0</v>
      </c>
      <c s="35">
        <f>ROUND(ROUND(H160,2)*ROUND(G160,3),2)</f>
      </c>
      <c s="33" t="s">
        <v>325</v>
      </c>
      <c r="O160">
        <f>(I160*21)/100</f>
      </c>
      <c t="s">
        <v>27</v>
      </c>
    </row>
    <row r="161" spans="1:5" ht="12.75">
      <c r="A161" s="36" t="s">
        <v>58</v>
      </c>
      <c r="E161" s="37" t="s">
        <v>183</v>
      </c>
    </row>
    <row r="162" spans="1:5" ht="25.5">
      <c r="A162" s="38" t="s">
        <v>59</v>
      </c>
      <c r="E162" s="39" t="s">
        <v>1508</v>
      </c>
    </row>
    <row r="163" spans="1:5" ht="127.5">
      <c r="A163" t="s">
        <v>61</v>
      </c>
      <c r="E163" s="37" t="s">
        <v>1231</v>
      </c>
    </row>
    <row r="164" spans="1:16" ht="25.5">
      <c r="A164" s="26" t="s">
        <v>52</v>
      </c>
      <c s="31" t="s">
        <v>502</v>
      </c>
      <c s="31" t="s">
        <v>669</v>
      </c>
      <c s="26" t="s">
        <v>670</v>
      </c>
      <c s="32" t="s">
        <v>1509</v>
      </c>
      <c s="33" t="s">
        <v>182</v>
      </c>
      <c s="34">
        <v>12.454</v>
      </c>
      <c s="35">
        <v>0</v>
      </c>
      <c s="35">
        <f>ROUND(ROUND(H164,2)*ROUND(G164,3),2)</f>
      </c>
      <c s="33" t="s">
        <v>325</v>
      </c>
      <c r="O164">
        <f>(I164*21)/100</f>
      </c>
      <c t="s">
        <v>27</v>
      </c>
    </row>
    <row r="165" spans="1:5" ht="12.75">
      <c r="A165" s="36" t="s">
        <v>58</v>
      </c>
      <c r="E165" s="37" t="s">
        <v>183</v>
      </c>
    </row>
    <row r="166" spans="1:5" ht="25.5">
      <c r="A166" s="38" t="s">
        <v>59</v>
      </c>
      <c r="E166" s="39" t="s">
        <v>1510</v>
      </c>
    </row>
    <row r="167" spans="1:5" ht="127.5">
      <c r="A167" t="s">
        <v>61</v>
      </c>
      <c r="E167"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0+O9+O38+O43+O48+O89+O98</f>
      </c>
      <c t="s">
        <v>26</v>
      </c>
    </row>
    <row r="3" spans="1:16" ht="15" customHeight="1">
      <c r="A3" t="s">
        <v>12</v>
      </c>
      <c s="12" t="s">
        <v>14</v>
      </c>
      <c s="13" t="s">
        <v>15</v>
      </c>
      <c s="1"/>
      <c s="14" t="s">
        <v>16</v>
      </c>
      <c s="1"/>
      <c s="9"/>
      <c s="8" t="s">
        <v>1511</v>
      </c>
      <c s="43">
        <f>0+I9+I38+I43+I48+I89+I98</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1511</v>
      </c>
      <c s="6"/>
      <c s="18" t="s">
        <v>1512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529</v>
      </c>
      <c s="26" t="s">
        <v>54</v>
      </c>
      <c s="32" t="s">
        <v>530</v>
      </c>
      <c s="33" t="s">
        <v>71</v>
      </c>
      <c s="34">
        <v>635.87</v>
      </c>
      <c s="35">
        <v>0</v>
      </c>
      <c s="35">
        <f>ROUND(ROUND(H10,2)*ROUND(G10,3),2)</f>
      </c>
      <c s="33" t="s">
        <v>57</v>
      </c>
      <c r="O10">
        <f>(I10*21)/100</f>
      </c>
      <c t="s">
        <v>27</v>
      </c>
    </row>
    <row r="11" spans="1:5" ht="12.75">
      <c r="A11" s="36" t="s">
        <v>58</v>
      </c>
      <c r="E11" s="37" t="s">
        <v>54</v>
      </c>
    </row>
    <row r="12" spans="1:5" ht="51">
      <c r="A12" s="38" t="s">
        <v>59</v>
      </c>
      <c r="E12" s="39" t="s">
        <v>1514</v>
      </c>
    </row>
    <row r="13" spans="1:5" ht="318.75">
      <c r="A13" t="s">
        <v>61</v>
      </c>
      <c r="E13" s="37" t="s">
        <v>532</v>
      </c>
    </row>
    <row r="14" spans="1:16" ht="12.75">
      <c r="A14" s="26" t="s">
        <v>52</v>
      </c>
      <c s="31" t="s">
        <v>27</v>
      </c>
      <c s="31" t="s">
        <v>707</v>
      </c>
      <c s="26" t="s">
        <v>54</v>
      </c>
      <c s="32" t="s">
        <v>708</v>
      </c>
      <c s="33" t="s">
        <v>71</v>
      </c>
      <c s="34">
        <v>392.749</v>
      </c>
      <c s="35">
        <v>0</v>
      </c>
      <c s="35">
        <f>ROUND(ROUND(H14,2)*ROUND(G14,3),2)</f>
      </c>
      <c s="33" t="s">
        <v>57</v>
      </c>
      <c r="O14">
        <f>(I14*21)/100</f>
      </c>
      <c t="s">
        <v>27</v>
      </c>
    </row>
    <row r="15" spans="1:5" ht="12.75">
      <c r="A15" s="36" t="s">
        <v>58</v>
      </c>
      <c r="E15" s="37" t="s">
        <v>54</v>
      </c>
    </row>
    <row r="16" spans="1:5" ht="63.75">
      <c r="A16" s="38" t="s">
        <v>59</v>
      </c>
      <c r="E16" s="39" t="s">
        <v>1515</v>
      </c>
    </row>
    <row r="17" spans="1:5" ht="191.25">
      <c r="A17" t="s">
        <v>61</v>
      </c>
      <c r="E17" s="37" t="s">
        <v>710</v>
      </c>
    </row>
    <row r="18" spans="1:16" ht="12.75">
      <c r="A18" s="26" t="s">
        <v>52</v>
      </c>
      <c s="31" t="s">
        <v>26</v>
      </c>
      <c s="31" t="s">
        <v>74</v>
      </c>
      <c s="26" t="s">
        <v>54</v>
      </c>
      <c s="32" t="s">
        <v>75</v>
      </c>
      <c s="33" t="s">
        <v>71</v>
      </c>
      <c s="34">
        <v>243.121</v>
      </c>
      <c s="35">
        <v>0</v>
      </c>
      <c s="35">
        <f>ROUND(ROUND(H18,2)*ROUND(G18,3),2)</f>
      </c>
      <c s="33" t="s">
        <v>57</v>
      </c>
      <c r="O18">
        <f>(I18*21)/100</f>
      </c>
      <c t="s">
        <v>27</v>
      </c>
    </row>
    <row r="19" spans="1:5" ht="12.75">
      <c r="A19" s="36" t="s">
        <v>58</v>
      </c>
      <c r="E19" s="37" t="s">
        <v>54</v>
      </c>
    </row>
    <row r="20" spans="1:5" ht="165.75">
      <c r="A20" s="38" t="s">
        <v>59</v>
      </c>
      <c r="E20" s="39" t="s">
        <v>1516</v>
      </c>
    </row>
    <row r="21" spans="1:5" ht="229.5">
      <c r="A21" t="s">
        <v>61</v>
      </c>
      <c r="E21" s="37" t="s">
        <v>537</v>
      </c>
    </row>
    <row r="22" spans="1:16" ht="12.75">
      <c r="A22" s="26" t="s">
        <v>52</v>
      </c>
      <c s="31" t="s">
        <v>37</v>
      </c>
      <c s="31" t="s">
        <v>541</v>
      </c>
      <c s="26" t="s">
        <v>54</v>
      </c>
      <c s="32" t="s">
        <v>542</v>
      </c>
      <c s="33" t="s">
        <v>71</v>
      </c>
      <c s="34">
        <v>243.121</v>
      </c>
      <c s="35">
        <v>0</v>
      </c>
      <c s="35">
        <f>ROUND(ROUND(H22,2)*ROUND(G22,3),2)</f>
      </c>
      <c s="33" t="s">
        <v>57</v>
      </c>
      <c r="O22">
        <f>(I22*21)/100</f>
      </c>
      <c t="s">
        <v>27</v>
      </c>
    </row>
    <row r="23" spans="1:5" ht="12.75">
      <c r="A23" s="36" t="s">
        <v>58</v>
      </c>
      <c r="E23" s="37" t="s">
        <v>54</v>
      </c>
    </row>
    <row r="24" spans="1:5" ht="25.5">
      <c r="A24" s="38" t="s">
        <v>59</v>
      </c>
      <c r="E24" s="39" t="s">
        <v>1517</v>
      </c>
    </row>
    <row r="25" spans="1:5" ht="229.5">
      <c r="A25" t="s">
        <v>61</v>
      </c>
      <c r="E25" s="37" t="s">
        <v>544</v>
      </c>
    </row>
    <row r="26" spans="1:16" ht="12.75">
      <c r="A26" s="26" t="s">
        <v>52</v>
      </c>
      <c s="31" t="s">
        <v>39</v>
      </c>
      <c s="31" t="s">
        <v>549</v>
      </c>
      <c s="26" t="s">
        <v>54</v>
      </c>
      <c s="32" t="s">
        <v>550</v>
      </c>
      <c s="33" t="s">
        <v>71</v>
      </c>
      <c s="34">
        <v>118.052</v>
      </c>
      <c s="35">
        <v>0</v>
      </c>
      <c s="35">
        <f>ROUND(ROUND(H26,2)*ROUND(G26,3),2)</f>
      </c>
      <c s="33" t="s">
        <v>57</v>
      </c>
      <c r="O26">
        <f>(I26*21)/100</f>
      </c>
      <c t="s">
        <v>27</v>
      </c>
    </row>
    <row r="27" spans="1:5" ht="12.75">
      <c r="A27" s="36" t="s">
        <v>58</v>
      </c>
      <c r="E27" s="37" t="s">
        <v>54</v>
      </c>
    </row>
    <row r="28" spans="1:5" ht="76.5">
      <c r="A28" s="38" t="s">
        <v>59</v>
      </c>
      <c r="E28" s="39" t="s">
        <v>1518</v>
      </c>
    </row>
    <row r="29" spans="1:5" ht="293.25">
      <c r="A29" t="s">
        <v>61</v>
      </c>
      <c r="E29" s="37" t="s">
        <v>552</v>
      </c>
    </row>
    <row r="30" spans="1:16" ht="12.75">
      <c r="A30" s="26" t="s">
        <v>52</v>
      </c>
      <c s="31" t="s">
        <v>41</v>
      </c>
      <c s="31" t="s">
        <v>1413</v>
      </c>
      <c s="26" t="s">
        <v>54</v>
      </c>
      <c s="32" t="s">
        <v>1414</v>
      </c>
      <c s="33" t="s">
        <v>162</v>
      </c>
      <c s="34">
        <v>48</v>
      </c>
      <c s="35">
        <v>0</v>
      </c>
      <c s="35">
        <f>ROUND(ROUND(H30,2)*ROUND(G30,3),2)</f>
      </c>
      <c s="33" t="s">
        <v>65</v>
      </c>
      <c r="O30">
        <f>(I30*21)/100</f>
      </c>
      <c t="s">
        <v>27</v>
      </c>
    </row>
    <row r="31" spans="1:5" ht="12.75">
      <c r="A31" s="36" t="s">
        <v>58</v>
      </c>
      <c r="E31" s="37" t="s">
        <v>54</v>
      </c>
    </row>
    <row r="32" spans="1:5" ht="38.25">
      <c r="A32" s="38" t="s">
        <v>59</v>
      </c>
      <c r="E32" s="39" t="s">
        <v>1519</v>
      </c>
    </row>
    <row r="33" spans="1:5" ht="25.5">
      <c r="A33" t="s">
        <v>61</v>
      </c>
      <c r="E33" s="37" t="s">
        <v>1416</v>
      </c>
    </row>
    <row r="34" spans="1:16" ht="12.75">
      <c r="A34" s="26" t="s">
        <v>52</v>
      </c>
      <c s="31" t="s">
        <v>90</v>
      </c>
      <c s="31" t="s">
        <v>1520</v>
      </c>
      <c s="26" t="s">
        <v>54</v>
      </c>
      <c s="32" t="s">
        <v>1418</v>
      </c>
      <c s="33" t="s">
        <v>294</v>
      </c>
      <c s="34">
        <v>1</v>
      </c>
      <c s="35">
        <v>0</v>
      </c>
      <c s="35">
        <f>ROUND(ROUND(H34,2)*ROUND(G34,3),2)</f>
      </c>
      <c s="33" t="s">
        <v>65</v>
      </c>
      <c r="O34">
        <f>(I34*21)/100</f>
      </c>
      <c t="s">
        <v>27</v>
      </c>
    </row>
    <row r="35" spans="1:5" ht="12.75">
      <c r="A35" s="36" t="s">
        <v>58</v>
      </c>
      <c r="E35" s="37" t="s">
        <v>54</v>
      </c>
    </row>
    <row r="36" spans="1:5" ht="25.5">
      <c r="A36" s="38" t="s">
        <v>59</v>
      </c>
      <c r="E36" s="39" t="s">
        <v>1419</v>
      </c>
    </row>
    <row r="37" spans="1:5" ht="216.75">
      <c r="A37" t="s">
        <v>61</v>
      </c>
      <c r="E37" s="37" t="s">
        <v>1420</v>
      </c>
    </row>
    <row r="38" spans="1:18" ht="12.75" customHeight="1">
      <c r="A38" s="6" t="s">
        <v>50</v>
      </c>
      <c s="6"/>
      <c s="41" t="s">
        <v>27</v>
      </c>
      <c s="6"/>
      <c s="29" t="s">
        <v>580</v>
      </c>
      <c s="6"/>
      <c s="6"/>
      <c s="6"/>
      <c s="42">
        <f>0+Q38</f>
      </c>
      <c s="6"/>
      <c r="O38">
        <f>0+R38</f>
      </c>
      <c r="Q38">
        <f>0+I39</f>
      </c>
      <c>
        <f>0+O39</f>
      </c>
    </row>
    <row r="39" spans="1:16" ht="12.75">
      <c r="A39" s="26" t="s">
        <v>52</v>
      </c>
      <c s="31" t="s">
        <v>95</v>
      </c>
      <c s="31" t="s">
        <v>1421</v>
      </c>
      <c s="26" t="s">
        <v>54</v>
      </c>
      <c s="32" t="s">
        <v>1422</v>
      </c>
      <c s="33" t="s">
        <v>86</v>
      </c>
      <c s="34">
        <v>148</v>
      </c>
      <c s="35">
        <v>0</v>
      </c>
      <c s="35">
        <f>ROUND(ROUND(H39,2)*ROUND(G39,3),2)</f>
      </c>
      <c s="33" t="s">
        <v>57</v>
      </c>
      <c r="O39">
        <f>(I39*21)/100</f>
      </c>
      <c t="s">
        <v>27</v>
      </c>
    </row>
    <row r="40" spans="1:5" ht="12.75">
      <c r="A40" s="36" t="s">
        <v>58</v>
      </c>
      <c r="E40" s="37" t="s">
        <v>54</v>
      </c>
    </row>
    <row r="41" spans="1:5" ht="76.5">
      <c r="A41" s="38" t="s">
        <v>59</v>
      </c>
      <c r="E41" s="39" t="s">
        <v>1521</v>
      </c>
    </row>
    <row r="42" spans="1:5" ht="165.75">
      <c r="A42" t="s">
        <v>61</v>
      </c>
      <c r="E42" s="37" t="s">
        <v>1424</v>
      </c>
    </row>
    <row r="43" spans="1:18" ht="12.75" customHeight="1">
      <c r="A43" s="6" t="s">
        <v>50</v>
      </c>
      <c s="6"/>
      <c s="41" t="s">
        <v>593</v>
      </c>
      <c s="6"/>
      <c s="29" t="s">
        <v>594</v>
      </c>
      <c s="6"/>
      <c s="6"/>
      <c s="6"/>
      <c s="42">
        <f>0+Q43</f>
      </c>
      <c s="6"/>
      <c r="O43">
        <f>0+R43</f>
      </c>
      <c r="Q43">
        <f>0+I44</f>
      </c>
      <c>
        <f>0+O44</f>
      </c>
    </row>
    <row r="44" spans="1:16" ht="12.75">
      <c r="A44" s="26" t="s">
        <v>52</v>
      </c>
      <c s="31" t="s">
        <v>44</v>
      </c>
      <c s="31" t="s">
        <v>606</v>
      </c>
      <c s="26" t="s">
        <v>54</v>
      </c>
      <c s="32" t="s">
        <v>607</v>
      </c>
      <c s="33" t="s">
        <v>71</v>
      </c>
      <c s="34">
        <v>19.335</v>
      </c>
      <c s="35">
        <v>0</v>
      </c>
      <c s="35">
        <f>ROUND(ROUND(H44,2)*ROUND(G44,3),2)</f>
      </c>
      <c s="33" t="s">
        <v>57</v>
      </c>
      <c r="O44">
        <f>(I44*21)/100</f>
      </c>
      <c t="s">
        <v>27</v>
      </c>
    </row>
    <row r="45" spans="1:5" ht="12.75">
      <c r="A45" s="36" t="s">
        <v>58</v>
      </c>
      <c r="E45" s="37" t="s">
        <v>54</v>
      </c>
    </row>
    <row r="46" spans="1:5" ht="76.5">
      <c r="A46" s="38" t="s">
        <v>59</v>
      </c>
      <c r="E46" s="39" t="s">
        <v>1522</v>
      </c>
    </row>
    <row r="47" spans="1:5" ht="38.25">
      <c r="A47" t="s">
        <v>61</v>
      </c>
      <c r="E47" s="37" t="s">
        <v>605</v>
      </c>
    </row>
    <row r="48" spans="1:18" ht="12.75" customHeight="1">
      <c r="A48" s="6" t="s">
        <v>50</v>
      </c>
      <c s="6"/>
      <c s="41" t="s">
        <v>95</v>
      </c>
      <c s="6"/>
      <c s="29" t="s">
        <v>1459</v>
      </c>
      <c s="6"/>
      <c s="6"/>
      <c s="6"/>
      <c s="42">
        <f>0+Q48</f>
      </c>
      <c s="6"/>
      <c r="O48">
        <f>0+R48</f>
      </c>
      <c r="Q48">
        <f>0+I49+I53+I57+I61+I65+I69+I73+I77+I81+I85</f>
      </c>
      <c>
        <f>0+O49+O53+O57+O61+O65+O69+O73+O77+O81+O85</f>
      </c>
    </row>
    <row r="49" spans="1:16" ht="12.75">
      <c r="A49" s="26" t="s">
        <v>52</v>
      </c>
      <c s="31" t="s">
        <v>46</v>
      </c>
      <c s="31" t="s">
        <v>1523</v>
      </c>
      <c s="26" t="s">
        <v>54</v>
      </c>
      <c s="32" t="s">
        <v>1524</v>
      </c>
      <c s="33" t="s">
        <v>86</v>
      </c>
      <c s="34">
        <v>95.5</v>
      </c>
      <c s="35">
        <v>0</v>
      </c>
      <c s="35">
        <f>ROUND(ROUND(H49,2)*ROUND(G49,3),2)</f>
      </c>
      <c s="33" t="s">
        <v>57</v>
      </c>
      <c r="O49">
        <f>(I49*21)/100</f>
      </c>
      <c t="s">
        <v>27</v>
      </c>
    </row>
    <row r="50" spans="1:5" ht="12.75">
      <c r="A50" s="36" t="s">
        <v>58</v>
      </c>
      <c r="E50" s="37" t="s">
        <v>54</v>
      </c>
    </row>
    <row r="51" spans="1:5" ht="38.25">
      <c r="A51" s="38" t="s">
        <v>59</v>
      </c>
      <c r="E51" s="39" t="s">
        <v>1525</v>
      </c>
    </row>
    <row r="52" spans="1:5" ht="255">
      <c r="A52" t="s">
        <v>61</v>
      </c>
      <c r="E52" s="37" t="s">
        <v>624</v>
      </c>
    </row>
    <row r="53" spans="1:16" ht="12.75">
      <c r="A53" s="26" t="s">
        <v>52</v>
      </c>
      <c s="31" t="s">
        <v>48</v>
      </c>
      <c s="31" t="s">
        <v>1526</v>
      </c>
      <c s="26" t="s">
        <v>54</v>
      </c>
      <c s="32" t="s">
        <v>1527</v>
      </c>
      <c s="33" t="s">
        <v>86</v>
      </c>
      <c s="34">
        <v>52.5</v>
      </c>
      <c s="35">
        <v>0</v>
      </c>
      <c s="35">
        <f>ROUND(ROUND(H53,2)*ROUND(G53,3),2)</f>
      </c>
      <c s="33" t="s">
        <v>57</v>
      </c>
      <c r="O53">
        <f>(I53*21)/100</f>
      </c>
      <c t="s">
        <v>27</v>
      </c>
    </row>
    <row r="54" spans="1:5" ht="12.75">
      <c r="A54" s="36" t="s">
        <v>58</v>
      </c>
      <c r="E54" s="37" t="s">
        <v>54</v>
      </c>
    </row>
    <row r="55" spans="1:5" ht="38.25">
      <c r="A55" s="38" t="s">
        <v>59</v>
      </c>
      <c r="E55" s="39" t="s">
        <v>1528</v>
      </c>
    </row>
    <row r="56" spans="1:5" ht="255">
      <c r="A56" t="s">
        <v>61</v>
      </c>
      <c r="E56" s="37" t="s">
        <v>624</v>
      </c>
    </row>
    <row r="57" spans="1:16" ht="12.75">
      <c r="A57" s="26" t="s">
        <v>52</v>
      </c>
      <c s="31" t="s">
        <v>111</v>
      </c>
      <c s="31" t="s">
        <v>1529</v>
      </c>
      <c s="26" t="s">
        <v>54</v>
      </c>
      <c s="32" t="s">
        <v>1530</v>
      </c>
      <c s="33" t="s">
        <v>82</v>
      </c>
      <c s="34">
        <v>2</v>
      </c>
      <c s="35">
        <v>0</v>
      </c>
      <c s="35">
        <f>ROUND(ROUND(H57,2)*ROUND(G57,3),2)</f>
      </c>
      <c s="33" t="s">
        <v>57</v>
      </c>
      <c r="O57">
        <f>(I57*21)/100</f>
      </c>
      <c t="s">
        <v>27</v>
      </c>
    </row>
    <row r="58" spans="1:5" ht="12.75">
      <c r="A58" s="36" t="s">
        <v>58</v>
      </c>
      <c r="E58" s="37" t="s">
        <v>54</v>
      </c>
    </row>
    <row r="59" spans="1:5" ht="89.25">
      <c r="A59" s="38" t="s">
        <v>59</v>
      </c>
      <c r="E59" s="39" t="s">
        <v>1531</v>
      </c>
    </row>
    <row r="60" spans="1:5" ht="242.25">
      <c r="A60" t="s">
        <v>61</v>
      </c>
      <c r="E60" s="37" t="s">
        <v>1466</v>
      </c>
    </row>
    <row r="61" spans="1:16" ht="12.75">
      <c r="A61" s="26" t="s">
        <v>52</v>
      </c>
      <c s="31" t="s">
        <v>115</v>
      </c>
      <c s="31" t="s">
        <v>1532</v>
      </c>
      <c s="26" t="s">
        <v>54</v>
      </c>
      <c s="32" t="s">
        <v>1533</v>
      </c>
      <c s="33" t="s">
        <v>82</v>
      </c>
      <c s="34">
        <v>2</v>
      </c>
      <c s="35">
        <v>0</v>
      </c>
      <c s="35">
        <f>ROUND(ROUND(H61,2)*ROUND(G61,3),2)</f>
      </c>
      <c s="33" t="s">
        <v>57</v>
      </c>
      <c r="O61">
        <f>(I61*21)/100</f>
      </c>
      <c t="s">
        <v>27</v>
      </c>
    </row>
    <row r="62" spans="1:5" ht="12.75">
      <c r="A62" s="36" t="s">
        <v>58</v>
      </c>
      <c r="E62" s="37" t="s">
        <v>54</v>
      </c>
    </row>
    <row r="63" spans="1:5" ht="89.25">
      <c r="A63" s="38" t="s">
        <v>59</v>
      </c>
      <c r="E63" s="39" t="s">
        <v>1531</v>
      </c>
    </row>
    <row r="64" spans="1:5" ht="242.25">
      <c r="A64" t="s">
        <v>61</v>
      </c>
      <c r="E64" s="37" t="s">
        <v>1466</v>
      </c>
    </row>
    <row r="65" spans="1:16" ht="12.75">
      <c r="A65" s="26" t="s">
        <v>52</v>
      </c>
      <c s="31" t="s">
        <v>119</v>
      </c>
      <c s="31" t="s">
        <v>1467</v>
      </c>
      <c s="26" t="s">
        <v>54</v>
      </c>
      <c s="32" t="s">
        <v>1468</v>
      </c>
      <c s="33" t="s">
        <v>86</v>
      </c>
      <c s="34">
        <v>148</v>
      </c>
      <c s="35">
        <v>0</v>
      </c>
      <c s="35">
        <f>ROUND(ROUND(H65,2)*ROUND(G65,3),2)</f>
      </c>
      <c s="33" t="s">
        <v>57</v>
      </c>
      <c r="O65">
        <f>(I65*21)/100</f>
      </c>
      <c t="s">
        <v>27</v>
      </c>
    </row>
    <row r="66" spans="1:5" ht="12.75">
      <c r="A66" s="36" t="s">
        <v>58</v>
      </c>
      <c r="E66" s="37" t="s">
        <v>54</v>
      </c>
    </row>
    <row r="67" spans="1:5" ht="76.5">
      <c r="A67" s="38" t="s">
        <v>59</v>
      </c>
      <c r="E67" s="39" t="s">
        <v>1534</v>
      </c>
    </row>
    <row r="68" spans="1:5" ht="38.25">
      <c r="A68" t="s">
        <v>61</v>
      </c>
      <c r="E68" s="37" t="s">
        <v>1470</v>
      </c>
    </row>
    <row r="69" spans="1:16" ht="12.75">
      <c r="A69" s="26" t="s">
        <v>52</v>
      </c>
      <c s="31" t="s">
        <v>123</v>
      </c>
      <c s="31" t="s">
        <v>1535</v>
      </c>
      <c s="26" t="s">
        <v>54</v>
      </c>
      <c s="32" t="s">
        <v>1536</v>
      </c>
      <c s="33" t="s">
        <v>86</v>
      </c>
      <c s="34">
        <v>95.5</v>
      </c>
      <c s="35">
        <v>0</v>
      </c>
      <c s="35">
        <f>ROUND(ROUND(H69,2)*ROUND(G69,3),2)</f>
      </c>
      <c s="33" t="s">
        <v>57</v>
      </c>
      <c r="O69">
        <f>(I69*21)/100</f>
      </c>
      <c t="s">
        <v>27</v>
      </c>
    </row>
    <row r="70" spans="1:5" ht="12.75">
      <c r="A70" s="36" t="s">
        <v>58</v>
      </c>
      <c r="E70" s="37" t="s">
        <v>54</v>
      </c>
    </row>
    <row r="71" spans="1:5" ht="38.25">
      <c r="A71" s="38" t="s">
        <v>59</v>
      </c>
      <c r="E71" s="39" t="s">
        <v>1525</v>
      </c>
    </row>
    <row r="72" spans="1:5" ht="51">
      <c r="A72" t="s">
        <v>61</v>
      </c>
      <c r="E72" s="37" t="s">
        <v>982</v>
      </c>
    </row>
    <row r="73" spans="1:16" ht="12.75">
      <c r="A73" s="26" t="s">
        <v>52</v>
      </c>
      <c s="31" t="s">
        <v>129</v>
      </c>
      <c s="31" t="s">
        <v>1537</v>
      </c>
      <c s="26" t="s">
        <v>54</v>
      </c>
      <c s="32" t="s">
        <v>1538</v>
      </c>
      <c s="33" t="s">
        <v>86</v>
      </c>
      <c s="34">
        <v>52.5</v>
      </c>
      <c s="35">
        <v>0</v>
      </c>
      <c s="35">
        <f>ROUND(ROUND(H73,2)*ROUND(G73,3),2)</f>
      </c>
      <c s="33" t="s">
        <v>57</v>
      </c>
      <c r="O73">
        <f>(I73*21)/100</f>
      </c>
      <c t="s">
        <v>27</v>
      </c>
    </row>
    <row r="74" spans="1:5" ht="12.75">
      <c r="A74" s="36" t="s">
        <v>58</v>
      </c>
      <c r="E74" s="37" t="s">
        <v>54</v>
      </c>
    </row>
    <row r="75" spans="1:5" ht="38.25">
      <c r="A75" s="38" t="s">
        <v>59</v>
      </c>
      <c r="E75" s="39" t="s">
        <v>1528</v>
      </c>
    </row>
    <row r="76" spans="1:5" ht="51">
      <c r="A76" t="s">
        <v>61</v>
      </c>
      <c r="E76" s="37" t="s">
        <v>982</v>
      </c>
    </row>
    <row r="77" spans="1:16" ht="12.75">
      <c r="A77" s="26" t="s">
        <v>52</v>
      </c>
      <c s="31" t="s">
        <v>133</v>
      </c>
      <c s="31" t="s">
        <v>1539</v>
      </c>
      <c s="26" t="s">
        <v>54</v>
      </c>
      <c s="32" t="s">
        <v>1540</v>
      </c>
      <c s="33" t="s">
        <v>71</v>
      </c>
      <c s="34">
        <v>23.762</v>
      </c>
      <c s="35">
        <v>0</v>
      </c>
      <c s="35">
        <f>ROUND(ROUND(H77,2)*ROUND(G77,3),2)</f>
      </c>
      <c s="33" t="s">
        <v>65</v>
      </c>
      <c r="O77">
        <f>(I77*21)/100</f>
      </c>
      <c t="s">
        <v>27</v>
      </c>
    </row>
    <row r="78" spans="1:5" ht="12.75">
      <c r="A78" s="36" t="s">
        <v>58</v>
      </c>
      <c r="E78" s="37" t="s">
        <v>54</v>
      </c>
    </row>
    <row r="79" spans="1:5" ht="102">
      <c r="A79" s="38" t="s">
        <v>59</v>
      </c>
      <c r="E79" s="39" t="s">
        <v>1541</v>
      </c>
    </row>
    <row r="80" spans="1:5" ht="369.75">
      <c r="A80" t="s">
        <v>61</v>
      </c>
      <c r="E80" s="37" t="s">
        <v>1542</v>
      </c>
    </row>
    <row r="81" spans="1:16" ht="12.75">
      <c r="A81" s="26" t="s">
        <v>52</v>
      </c>
      <c s="31" t="s">
        <v>137</v>
      </c>
      <c s="31" t="s">
        <v>1476</v>
      </c>
      <c s="26" t="s">
        <v>54</v>
      </c>
      <c s="32" t="s">
        <v>1477</v>
      </c>
      <c s="33" t="s">
        <v>71</v>
      </c>
      <c s="34">
        <v>21.584</v>
      </c>
      <c s="35">
        <v>0</v>
      </c>
      <c s="35">
        <f>ROUND(ROUND(H81,2)*ROUND(G81,3),2)</f>
      </c>
      <c s="33" t="s">
        <v>65</v>
      </c>
      <c r="O81">
        <f>(I81*21)/100</f>
      </c>
      <c t="s">
        <v>27</v>
      </c>
    </row>
    <row r="82" spans="1:5" ht="12.75">
      <c r="A82" s="36" t="s">
        <v>58</v>
      </c>
      <c r="E82" s="37" t="s">
        <v>54</v>
      </c>
    </row>
    <row r="83" spans="1:5" ht="51">
      <c r="A83" s="38" t="s">
        <v>59</v>
      </c>
      <c r="E83" s="39" t="s">
        <v>1543</v>
      </c>
    </row>
    <row r="84" spans="1:5" ht="25.5">
      <c r="A84" t="s">
        <v>61</v>
      </c>
      <c r="E84" s="37" t="s">
        <v>1479</v>
      </c>
    </row>
    <row r="85" spans="1:16" ht="12.75">
      <c r="A85" s="26" t="s">
        <v>52</v>
      </c>
      <c s="31" t="s">
        <v>141</v>
      </c>
      <c s="31" t="s">
        <v>1480</v>
      </c>
      <c s="26" t="s">
        <v>54</v>
      </c>
      <c s="32" t="s">
        <v>1481</v>
      </c>
      <c s="33" t="s">
        <v>82</v>
      </c>
      <c s="34">
        <v>3</v>
      </c>
      <c s="35">
        <v>0</v>
      </c>
      <c s="35">
        <f>ROUND(ROUND(H85,2)*ROUND(G85,3),2)</f>
      </c>
      <c s="33" t="s">
        <v>65</v>
      </c>
      <c r="O85">
        <f>(I85*21)/100</f>
      </c>
      <c t="s">
        <v>27</v>
      </c>
    </row>
    <row r="86" spans="1:5" ht="12.75">
      <c r="A86" s="36" t="s">
        <v>58</v>
      </c>
      <c r="E86" s="37" t="s">
        <v>54</v>
      </c>
    </row>
    <row r="87" spans="1:5" ht="38.25">
      <c r="A87" s="38" t="s">
        <v>59</v>
      </c>
      <c r="E87" s="39" t="s">
        <v>1544</v>
      </c>
    </row>
    <row r="88" spans="1:5" ht="25.5">
      <c r="A88" t="s">
        <v>61</v>
      </c>
      <c r="E88" s="37" t="s">
        <v>1483</v>
      </c>
    </row>
    <row r="89" spans="1:18" ht="12.75" customHeight="1">
      <c r="A89" s="6" t="s">
        <v>50</v>
      </c>
      <c s="6"/>
      <c s="41" t="s">
        <v>44</v>
      </c>
      <c s="6"/>
      <c s="29" t="s">
        <v>291</v>
      </c>
      <c s="6"/>
      <c s="6"/>
      <c s="6"/>
      <c s="42">
        <f>0+Q89</f>
      </c>
      <c s="6"/>
      <c r="O89">
        <f>0+R89</f>
      </c>
      <c r="Q89">
        <f>0+I90+I94</f>
      </c>
      <c>
        <f>0+O90+O94</f>
      </c>
    </row>
    <row r="90" spans="1:16" ht="12.75">
      <c r="A90" s="26" t="s">
        <v>52</v>
      </c>
      <c s="31" t="s">
        <v>145</v>
      </c>
      <c s="31" t="s">
        <v>1498</v>
      </c>
      <c s="26" t="s">
        <v>54</v>
      </c>
      <c s="32" t="s">
        <v>1499</v>
      </c>
      <c s="33" t="s">
        <v>71</v>
      </c>
      <c s="34">
        <v>24.818</v>
      </c>
      <c s="35">
        <v>0</v>
      </c>
      <c s="35">
        <f>ROUND(ROUND(H90,2)*ROUND(G90,3),2)</f>
      </c>
      <c s="33" t="s">
        <v>57</v>
      </c>
      <c r="O90">
        <f>(I90*21)/100</f>
      </c>
      <c t="s">
        <v>27</v>
      </c>
    </row>
    <row r="91" spans="1:5" ht="12.75">
      <c r="A91" s="36" t="s">
        <v>58</v>
      </c>
      <c r="E91" s="37" t="s">
        <v>54</v>
      </c>
    </row>
    <row r="92" spans="1:5" ht="63.75">
      <c r="A92" s="38" t="s">
        <v>59</v>
      </c>
      <c r="E92" s="39" t="s">
        <v>1500</v>
      </c>
    </row>
    <row r="93" spans="1:5" ht="102">
      <c r="A93" t="s">
        <v>61</v>
      </c>
      <c r="E93" s="37" t="s">
        <v>321</v>
      </c>
    </row>
    <row r="94" spans="1:16" ht="12.75">
      <c r="A94" s="26" t="s">
        <v>52</v>
      </c>
      <c s="31" t="s">
        <v>149</v>
      </c>
      <c s="31" t="s">
        <v>1501</v>
      </c>
      <c s="26" t="s">
        <v>54</v>
      </c>
      <c s="32" t="s">
        <v>1502</v>
      </c>
      <c s="33" t="s">
        <v>86</v>
      </c>
      <c s="34">
        <v>5</v>
      </c>
      <c s="35">
        <v>0</v>
      </c>
      <c s="35">
        <f>ROUND(ROUND(H94,2)*ROUND(G94,3),2)</f>
      </c>
      <c s="33" t="s">
        <v>57</v>
      </c>
      <c r="O94">
        <f>(I94*21)/100</f>
      </c>
      <c t="s">
        <v>27</v>
      </c>
    </row>
    <row r="95" spans="1:5" ht="12.75">
      <c r="A95" s="36" t="s">
        <v>58</v>
      </c>
      <c r="E95" s="37" t="s">
        <v>54</v>
      </c>
    </row>
    <row r="96" spans="1:5" ht="25.5">
      <c r="A96" s="38" t="s">
        <v>59</v>
      </c>
      <c r="E96" s="39" t="s">
        <v>1503</v>
      </c>
    </row>
    <row r="97" spans="1:5" ht="76.5">
      <c r="A97" t="s">
        <v>61</v>
      </c>
      <c r="E97" s="37" t="s">
        <v>1504</v>
      </c>
    </row>
    <row r="98" spans="1:18" ht="12.75" customHeight="1">
      <c r="A98" s="6" t="s">
        <v>50</v>
      </c>
      <c s="6"/>
      <c s="41" t="s">
        <v>176</v>
      </c>
      <c s="6"/>
      <c s="29" t="s">
        <v>177</v>
      </c>
      <c s="6"/>
      <c s="6"/>
      <c s="6"/>
      <c s="42">
        <f>0+Q98</f>
      </c>
      <c s="6"/>
      <c r="O98">
        <f>0+R98</f>
      </c>
      <c r="Q98">
        <f>0+I99+I103</f>
      </c>
      <c>
        <f>0+O99+O103</f>
      </c>
    </row>
    <row r="99" spans="1:16" ht="38.25">
      <c r="A99" s="26" t="s">
        <v>52</v>
      </c>
      <c s="31" t="s">
        <v>153</v>
      </c>
      <c s="31" t="s">
        <v>658</v>
      </c>
      <c s="26" t="s">
        <v>659</v>
      </c>
      <c s="32" t="s">
        <v>660</v>
      </c>
      <c s="33" t="s">
        <v>182</v>
      </c>
      <c s="34">
        <v>746.223</v>
      </c>
      <c s="35">
        <v>0</v>
      </c>
      <c s="35">
        <f>ROUND(ROUND(H99,2)*ROUND(G99,3),2)</f>
      </c>
      <c s="33" t="s">
        <v>325</v>
      </c>
      <c r="O99">
        <f>(I99*21)/100</f>
      </c>
      <c t="s">
        <v>27</v>
      </c>
    </row>
    <row r="100" spans="1:5" ht="12.75">
      <c r="A100" s="36" t="s">
        <v>58</v>
      </c>
      <c r="E100" s="37" t="s">
        <v>183</v>
      </c>
    </row>
    <row r="101" spans="1:5" ht="25.5">
      <c r="A101" s="38" t="s">
        <v>59</v>
      </c>
      <c r="E101" s="39" t="s">
        <v>1545</v>
      </c>
    </row>
    <row r="102" spans="1:5" ht="127.5">
      <c r="A102" t="s">
        <v>61</v>
      </c>
      <c r="E102" s="37" t="s">
        <v>1231</v>
      </c>
    </row>
    <row r="103" spans="1:16" ht="38.25">
      <c r="A103" s="26" t="s">
        <v>52</v>
      </c>
      <c s="31" t="s">
        <v>159</v>
      </c>
      <c s="31" t="s">
        <v>322</v>
      </c>
      <c s="26" t="s">
        <v>323</v>
      </c>
      <c s="32" t="s">
        <v>324</v>
      </c>
      <c s="33" t="s">
        <v>182</v>
      </c>
      <c s="34">
        <v>59.563</v>
      </c>
      <c s="35">
        <v>0</v>
      </c>
      <c s="35">
        <f>ROUND(ROUND(H103,2)*ROUND(G103,3),2)</f>
      </c>
      <c s="33" t="s">
        <v>325</v>
      </c>
      <c r="O103">
        <f>(I103*21)/100</f>
      </c>
      <c t="s">
        <v>27</v>
      </c>
    </row>
    <row r="104" spans="1:5" ht="12.75">
      <c r="A104" s="36" t="s">
        <v>58</v>
      </c>
      <c r="E104" s="37" t="s">
        <v>183</v>
      </c>
    </row>
    <row r="105" spans="1:5" ht="25.5">
      <c r="A105" s="38" t="s">
        <v>59</v>
      </c>
      <c r="E105" s="39" t="s">
        <v>1508</v>
      </c>
    </row>
    <row r="106" spans="1:5" ht="127.5">
      <c r="A106" t="s">
        <v>61</v>
      </c>
      <c r="E10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21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0+O9+O38+O43+O68+O109+O178+O195</f>
      </c>
      <c t="s">
        <v>26</v>
      </c>
    </row>
    <row r="3" spans="1:16" ht="15" customHeight="1">
      <c r="A3" t="s">
        <v>12</v>
      </c>
      <c s="12" t="s">
        <v>14</v>
      </c>
      <c s="13" t="s">
        <v>15</v>
      </c>
      <c s="1"/>
      <c s="14" t="s">
        <v>16</v>
      </c>
      <c s="1"/>
      <c s="9"/>
      <c s="8" t="s">
        <v>1546</v>
      </c>
      <c s="43">
        <f>0+I9+I38+I43+I68+I109+I178+I195</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1546</v>
      </c>
      <c s="6"/>
      <c s="18" t="s">
        <v>1547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f>
      </c>
      <c>
        <f>0+O10+O14+O18+O22+O26+O30+O34</f>
      </c>
    </row>
    <row r="10" spans="1:16" ht="12.75">
      <c r="A10" s="26" t="s">
        <v>52</v>
      </c>
      <c s="31" t="s">
        <v>33</v>
      </c>
      <c s="31" t="s">
        <v>1405</v>
      </c>
      <c s="26" t="s">
        <v>54</v>
      </c>
      <c s="32" t="s">
        <v>1406</v>
      </c>
      <c s="33" t="s">
        <v>71</v>
      </c>
      <c s="34">
        <v>6.3</v>
      </c>
      <c s="35">
        <v>0</v>
      </c>
      <c s="35">
        <f>ROUND(ROUND(H10,2)*ROUND(G10,3),2)</f>
      </c>
      <c s="33" t="s">
        <v>57</v>
      </c>
      <c r="O10">
        <f>(I10*21)/100</f>
      </c>
      <c t="s">
        <v>27</v>
      </c>
    </row>
    <row r="11" spans="1:5" ht="12.75">
      <c r="A11" s="36" t="s">
        <v>58</v>
      </c>
      <c r="E11" s="37" t="s">
        <v>54</v>
      </c>
    </row>
    <row r="12" spans="1:5" ht="51">
      <c r="A12" s="38" t="s">
        <v>59</v>
      </c>
      <c r="E12" s="39" t="s">
        <v>1549</v>
      </c>
    </row>
    <row r="13" spans="1:5" ht="63.75">
      <c r="A13" t="s">
        <v>61</v>
      </c>
      <c r="E13" s="37" t="s">
        <v>513</v>
      </c>
    </row>
    <row r="14" spans="1:16" ht="25.5">
      <c r="A14" s="26" t="s">
        <v>52</v>
      </c>
      <c s="31" t="s">
        <v>27</v>
      </c>
      <c s="31" t="s">
        <v>510</v>
      </c>
      <c s="26" t="s">
        <v>54</v>
      </c>
      <c s="32" t="s">
        <v>511</v>
      </c>
      <c s="33" t="s">
        <v>71</v>
      </c>
      <c s="34">
        <v>3.78</v>
      </c>
      <c s="35">
        <v>0</v>
      </c>
      <c s="35">
        <f>ROUND(ROUND(H14,2)*ROUND(G14,3),2)</f>
      </c>
      <c s="33" t="s">
        <v>57</v>
      </c>
      <c r="O14">
        <f>(I14*21)/100</f>
      </c>
      <c t="s">
        <v>27</v>
      </c>
    </row>
    <row r="15" spans="1:5" ht="12.75">
      <c r="A15" s="36" t="s">
        <v>58</v>
      </c>
      <c r="E15" s="37" t="s">
        <v>54</v>
      </c>
    </row>
    <row r="16" spans="1:5" ht="51">
      <c r="A16" s="38" t="s">
        <v>59</v>
      </c>
      <c r="E16" s="39" t="s">
        <v>1550</v>
      </c>
    </row>
    <row r="17" spans="1:5" ht="63.75">
      <c r="A17" t="s">
        <v>61</v>
      </c>
      <c r="E17" s="37" t="s">
        <v>513</v>
      </c>
    </row>
    <row r="18" spans="1:16" ht="12.75">
      <c r="A18" s="26" t="s">
        <v>52</v>
      </c>
      <c s="31" t="s">
        <v>26</v>
      </c>
      <c s="31" t="s">
        <v>1116</v>
      </c>
      <c s="26" t="s">
        <v>54</v>
      </c>
      <c s="32" t="s">
        <v>1117</v>
      </c>
      <c s="33" t="s">
        <v>71</v>
      </c>
      <c s="34">
        <v>759.16</v>
      </c>
      <c s="35">
        <v>0</v>
      </c>
      <c s="35">
        <f>ROUND(ROUND(H18,2)*ROUND(G18,3),2)</f>
      </c>
      <c s="33" t="s">
        <v>57</v>
      </c>
      <c r="O18">
        <f>(I18*21)/100</f>
      </c>
      <c t="s">
        <v>27</v>
      </c>
    </row>
    <row r="19" spans="1:5" ht="12.75">
      <c r="A19" s="36" t="s">
        <v>58</v>
      </c>
      <c r="E19" s="37" t="s">
        <v>54</v>
      </c>
    </row>
    <row r="20" spans="1:5" ht="140.25">
      <c r="A20" s="38" t="s">
        <v>59</v>
      </c>
      <c r="E20" s="39" t="s">
        <v>1551</v>
      </c>
    </row>
    <row r="21" spans="1:5" ht="318.75">
      <c r="A21" t="s">
        <v>61</v>
      </c>
      <c r="E21" s="37" t="s">
        <v>532</v>
      </c>
    </row>
    <row r="22" spans="1:16" ht="12.75">
      <c r="A22" s="26" t="s">
        <v>52</v>
      </c>
      <c s="31" t="s">
        <v>37</v>
      </c>
      <c s="31" t="s">
        <v>707</v>
      </c>
      <c s="26" t="s">
        <v>54</v>
      </c>
      <c s="32" t="s">
        <v>708</v>
      </c>
      <c s="33" t="s">
        <v>71</v>
      </c>
      <c s="34">
        <v>759.16</v>
      </c>
      <c s="35">
        <v>0</v>
      </c>
      <c s="35">
        <f>ROUND(ROUND(H22,2)*ROUND(G22,3),2)</f>
      </c>
      <c s="33" t="s">
        <v>57</v>
      </c>
      <c r="O22">
        <f>(I22*21)/100</f>
      </c>
      <c t="s">
        <v>27</v>
      </c>
    </row>
    <row r="23" spans="1:5" ht="12.75">
      <c r="A23" s="36" t="s">
        <v>58</v>
      </c>
      <c r="E23" s="37" t="s">
        <v>54</v>
      </c>
    </row>
    <row r="24" spans="1:5" ht="25.5">
      <c r="A24" s="38" t="s">
        <v>59</v>
      </c>
      <c r="E24" s="39" t="s">
        <v>1552</v>
      </c>
    </row>
    <row r="25" spans="1:5" ht="191.25">
      <c r="A25" t="s">
        <v>61</v>
      </c>
      <c r="E25" s="37" t="s">
        <v>710</v>
      </c>
    </row>
    <row r="26" spans="1:16" ht="12.75">
      <c r="A26" s="26" t="s">
        <v>52</v>
      </c>
      <c s="31" t="s">
        <v>39</v>
      </c>
      <c s="31" t="s">
        <v>541</v>
      </c>
      <c s="26" t="s">
        <v>54</v>
      </c>
      <c s="32" t="s">
        <v>542</v>
      </c>
      <c s="33" t="s">
        <v>71</v>
      </c>
      <c s="34">
        <v>173.9</v>
      </c>
      <c s="35">
        <v>0</v>
      </c>
      <c s="35">
        <f>ROUND(ROUND(H26,2)*ROUND(G26,3),2)</f>
      </c>
      <c s="33" t="s">
        <v>57</v>
      </c>
      <c r="O26">
        <f>(I26*21)/100</f>
      </c>
      <c t="s">
        <v>27</v>
      </c>
    </row>
    <row r="27" spans="1:5" ht="12.75">
      <c r="A27" s="36" t="s">
        <v>58</v>
      </c>
      <c r="E27" s="37" t="s">
        <v>54</v>
      </c>
    </row>
    <row r="28" spans="1:5" ht="178.5">
      <c r="A28" s="38" t="s">
        <v>59</v>
      </c>
      <c r="E28" s="39" t="s">
        <v>1553</v>
      </c>
    </row>
    <row r="29" spans="1:5" ht="229.5">
      <c r="A29" t="s">
        <v>61</v>
      </c>
      <c r="E29" s="37" t="s">
        <v>544</v>
      </c>
    </row>
    <row r="30" spans="1:16" ht="12.75">
      <c r="A30" s="26" t="s">
        <v>52</v>
      </c>
      <c s="31" t="s">
        <v>41</v>
      </c>
      <c s="31" t="s">
        <v>549</v>
      </c>
      <c s="26" t="s">
        <v>54</v>
      </c>
      <c s="32" t="s">
        <v>550</v>
      </c>
      <c s="33" t="s">
        <v>71</v>
      </c>
      <c s="34">
        <v>397.179</v>
      </c>
      <c s="35">
        <v>0</v>
      </c>
      <c s="35">
        <f>ROUND(ROUND(H30,2)*ROUND(G30,3),2)</f>
      </c>
      <c s="33" t="s">
        <v>57</v>
      </c>
      <c r="O30">
        <f>(I30*21)/100</f>
      </c>
      <c t="s">
        <v>27</v>
      </c>
    </row>
    <row r="31" spans="1:5" ht="12.75">
      <c r="A31" s="36" t="s">
        <v>58</v>
      </c>
      <c r="E31" s="37" t="s">
        <v>54</v>
      </c>
    </row>
    <row r="32" spans="1:5" ht="114.75">
      <c r="A32" s="38" t="s">
        <v>59</v>
      </c>
      <c r="E32" s="39" t="s">
        <v>1554</v>
      </c>
    </row>
    <row r="33" spans="1:5" ht="293.25">
      <c r="A33" t="s">
        <v>61</v>
      </c>
      <c r="E33" s="37" t="s">
        <v>552</v>
      </c>
    </row>
    <row r="34" spans="1:16" ht="12.75">
      <c r="A34" s="26" t="s">
        <v>52</v>
      </c>
      <c s="31" t="s">
        <v>90</v>
      </c>
      <c s="31" t="s">
        <v>1555</v>
      </c>
      <c s="26" t="s">
        <v>54</v>
      </c>
      <c s="32" t="s">
        <v>1418</v>
      </c>
      <c s="33" t="s">
        <v>294</v>
      </c>
      <c s="34">
        <v>1</v>
      </c>
      <c s="35">
        <v>0</v>
      </c>
      <c s="35">
        <f>ROUND(ROUND(H34,2)*ROUND(G34,3),2)</f>
      </c>
      <c s="33" t="s">
        <v>65</v>
      </c>
      <c r="O34">
        <f>(I34*21)/100</f>
      </c>
      <c t="s">
        <v>27</v>
      </c>
    </row>
    <row r="35" spans="1:5" ht="12.75">
      <c r="A35" s="36" t="s">
        <v>58</v>
      </c>
      <c r="E35" s="37" t="s">
        <v>54</v>
      </c>
    </row>
    <row r="36" spans="1:5" ht="25.5">
      <c r="A36" s="38" t="s">
        <v>59</v>
      </c>
      <c r="E36" s="39" t="s">
        <v>1419</v>
      </c>
    </row>
    <row r="37" spans="1:5" ht="216.75">
      <c r="A37" t="s">
        <v>61</v>
      </c>
      <c r="E37" s="37" t="s">
        <v>1420</v>
      </c>
    </row>
    <row r="38" spans="1:18" ht="12.75" customHeight="1">
      <c r="A38" s="6" t="s">
        <v>50</v>
      </c>
      <c s="6"/>
      <c s="41" t="s">
        <v>27</v>
      </c>
      <c s="6"/>
      <c s="29" t="s">
        <v>580</v>
      </c>
      <c s="6"/>
      <c s="6"/>
      <c s="6"/>
      <c s="42">
        <f>0+Q38</f>
      </c>
      <c s="6"/>
      <c r="O38">
        <f>0+R38</f>
      </c>
      <c r="Q38">
        <f>0+I39</f>
      </c>
      <c>
        <f>0+O39</f>
      </c>
    </row>
    <row r="39" spans="1:16" ht="12.75">
      <c r="A39" s="26" t="s">
        <v>52</v>
      </c>
      <c s="31" t="s">
        <v>95</v>
      </c>
      <c s="31" t="s">
        <v>1421</v>
      </c>
      <c s="26" t="s">
        <v>54</v>
      </c>
      <c s="32" t="s">
        <v>1422</v>
      </c>
      <c s="33" t="s">
        <v>86</v>
      </c>
      <c s="34">
        <v>56.4</v>
      </c>
      <c s="35">
        <v>0</v>
      </c>
      <c s="35">
        <f>ROUND(ROUND(H39,2)*ROUND(G39,3),2)</f>
      </c>
      <c s="33" t="s">
        <v>57</v>
      </c>
      <c r="O39">
        <f>(I39*21)/100</f>
      </c>
      <c t="s">
        <v>27</v>
      </c>
    </row>
    <row r="40" spans="1:5" ht="12.75">
      <c r="A40" s="36" t="s">
        <v>58</v>
      </c>
      <c r="E40" s="37" t="s">
        <v>54</v>
      </c>
    </row>
    <row r="41" spans="1:5" ht="51">
      <c r="A41" s="38" t="s">
        <v>59</v>
      </c>
      <c r="E41" s="39" t="s">
        <v>1556</v>
      </c>
    </row>
    <row r="42" spans="1:5" ht="165.75">
      <c r="A42" t="s">
        <v>61</v>
      </c>
      <c r="E42" s="37" t="s">
        <v>1424</v>
      </c>
    </row>
    <row r="43" spans="1:18" ht="12.75" customHeight="1">
      <c r="A43" s="6" t="s">
        <v>50</v>
      </c>
      <c s="6"/>
      <c s="41" t="s">
        <v>593</v>
      </c>
      <c s="6"/>
      <c s="29" t="s">
        <v>594</v>
      </c>
      <c s="6"/>
      <c s="6"/>
      <c s="6"/>
      <c s="42">
        <f>0+Q43</f>
      </c>
      <c s="6"/>
      <c r="O43">
        <f>0+R43</f>
      </c>
      <c r="Q43">
        <f>0+I44+I48+I52+I56+I60+I64</f>
      </c>
      <c>
        <f>0+O44+O48+O52+O56+O60+O64</f>
      </c>
    </row>
    <row r="44" spans="1:16" ht="12.75">
      <c r="A44" s="26" t="s">
        <v>52</v>
      </c>
      <c s="31" t="s">
        <v>44</v>
      </c>
      <c s="31" t="s">
        <v>1425</v>
      </c>
      <c s="26" t="s">
        <v>54</v>
      </c>
      <c s="32" t="s">
        <v>1426</v>
      </c>
      <c s="33" t="s">
        <v>71</v>
      </c>
      <c s="34">
        <v>24.308</v>
      </c>
      <c s="35">
        <v>0</v>
      </c>
      <c s="35">
        <f>ROUND(ROUND(H44,2)*ROUND(G44,3),2)</f>
      </c>
      <c s="33" t="s">
        <v>57</v>
      </c>
      <c r="O44">
        <f>(I44*21)/100</f>
      </c>
      <c t="s">
        <v>27</v>
      </c>
    </row>
    <row r="45" spans="1:5" ht="12.75">
      <c r="A45" s="36" t="s">
        <v>58</v>
      </c>
      <c r="E45" s="37" t="s">
        <v>54</v>
      </c>
    </row>
    <row r="46" spans="1:5" ht="38.25">
      <c r="A46" s="38" t="s">
        <v>59</v>
      </c>
      <c r="E46" s="39" t="s">
        <v>1557</v>
      </c>
    </row>
    <row r="47" spans="1:5" ht="369.75">
      <c r="A47" t="s">
        <v>61</v>
      </c>
      <c r="E47" s="37" t="s">
        <v>598</v>
      </c>
    </row>
    <row r="48" spans="1:16" ht="12.75">
      <c r="A48" s="26" t="s">
        <v>52</v>
      </c>
      <c s="31" t="s">
        <v>46</v>
      </c>
      <c s="31" t="s">
        <v>595</v>
      </c>
      <c s="26" t="s">
        <v>54</v>
      </c>
      <c s="32" t="s">
        <v>596</v>
      </c>
      <c s="33" t="s">
        <v>71</v>
      </c>
      <c s="34">
        <v>67.737</v>
      </c>
      <c s="35">
        <v>0</v>
      </c>
      <c s="35">
        <f>ROUND(ROUND(H48,2)*ROUND(G48,3),2)</f>
      </c>
      <c s="33" t="s">
        <v>57</v>
      </c>
      <c r="O48">
        <f>(I48*21)/100</f>
      </c>
      <c t="s">
        <v>27</v>
      </c>
    </row>
    <row r="49" spans="1:5" ht="12.75">
      <c r="A49" s="36" t="s">
        <v>58</v>
      </c>
      <c r="E49" s="37" t="s">
        <v>54</v>
      </c>
    </row>
    <row r="50" spans="1:5" ht="76.5">
      <c r="A50" s="38" t="s">
        <v>59</v>
      </c>
      <c r="E50" s="39" t="s">
        <v>1558</v>
      </c>
    </row>
    <row r="51" spans="1:5" ht="369.75">
      <c r="A51" t="s">
        <v>61</v>
      </c>
      <c r="E51" s="37" t="s">
        <v>598</v>
      </c>
    </row>
    <row r="52" spans="1:16" ht="12.75">
      <c r="A52" s="26" t="s">
        <v>52</v>
      </c>
      <c s="31" t="s">
        <v>48</v>
      </c>
      <c s="31" t="s">
        <v>1559</v>
      </c>
      <c s="26" t="s">
        <v>54</v>
      </c>
      <c s="32" t="s">
        <v>1560</v>
      </c>
      <c s="33" t="s">
        <v>71</v>
      </c>
      <c s="34">
        <v>4.305</v>
      </c>
      <c s="35">
        <v>0</v>
      </c>
      <c s="35">
        <f>ROUND(ROUND(H52,2)*ROUND(G52,3),2)</f>
      </c>
      <c s="33" t="s">
        <v>57</v>
      </c>
      <c r="O52">
        <f>(I52*21)/100</f>
      </c>
      <c t="s">
        <v>27</v>
      </c>
    </row>
    <row r="53" spans="1:5" ht="12.75">
      <c r="A53" s="36" t="s">
        <v>58</v>
      </c>
      <c r="E53" s="37" t="s">
        <v>54</v>
      </c>
    </row>
    <row r="54" spans="1:5" ht="114.75">
      <c r="A54" s="38" t="s">
        <v>59</v>
      </c>
      <c r="E54" s="39" t="s">
        <v>1561</v>
      </c>
    </row>
    <row r="55" spans="1:5" ht="369.75">
      <c r="A55" t="s">
        <v>61</v>
      </c>
      <c r="E55" s="37" t="s">
        <v>598</v>
      </c>
    </row>
    <row r="56" spans="1:16" ht="12.75">
      <c r="A56" s="26" t="s">
        <v>52</v>
      </c>
      <c s="31" t="s">
        <v>111</v>
      </c>
      <c s="31" t="s">
        <v>825</v>
      </c>
      <c s="26" t="s">
        <v>54</v>
      </c>
      <c s="32" t="s">
        <v>826</v>
      </c>
      <c s="33" t="s">
        <v>182</v>
      </c>
      <c s="34">
        <v>0.169</v>
      </c>
      <c s="35">
        <v>0</v>
      </c>
      <c s="35">
        <f>ROUND(ROUND(H56,2)*ROUND(G56,3),2)</f>
      </c>
      <c s="33" t="s">
        <v>57</v>
      </c>
      <c r="O56">
        <f>(I56*21)/100</f>
      </c>
      <c t="s">
        <v>27</v>
      </c>
    </row>
    <row r="57" spans="1:5" ht="12.75">
      <c r="A57" s="36" t="s">
        <v>58</v>
      </c>
      <c r="E57" s="37" t="s">
        <v>54</v>
      </c>
    </row>
    <row r="58" spans="1:5" ht="102">
      <c r="A58" s="38" t="s">
        <v>59</v>
      </c>
      <c r="E58" s="39" t="s">
        <v>1562</v>
      </c>
    </row>
    <row r="59" spans="1:5" ht="178.5">
      <c r="A59" t="s">
        <v>61</v>
      </c>
      <c r="E59" s="37" t="s">
        <v>828</v>
      </c>
    </row>
    <row r="60" spans="1:16" ht="12.75">
      <c r="A60" s="26" t="s">
        <v>52</v>
      </c>
      <c s="31" t="s">
        <v>115</v>
      </c>
      <c s="31" t="s">
        <v>602</v>
      </c>
      <c s="26" t="s">
        <v>54</v>
      </c>
      <c s="32" t="s">
        <v>603</v>
      </c>
      <c s="33" t="s">
        <v>71</v>
      </c>
      <c s="34">
        <v>8.61</v>
      </c>
      <c s="35">
        <v>0</v>
      </c>
      <c s="35">
        <f>ROUND(ROUND(H60,2)*ROUND(G60,3),2)</f>
      </c>
      <c s="33" t="s">
        <v>57</v>
      </c>
      <c r="O60">
        <f>(I60*21)/100</f>
      </c>
      <c t="s">
        <v>27</v>
      </c>
    </row>
    <row r="61" spans="1:5" ht="12.75">
      <c r="A61" s="36" t="s">
        <v>58</v>
      </c>
      <c r="E61" s="37" t="s">
        <v>54</v>
      </c>
    </row>
    <row r="62" spans="1:5" ht="102">
      <c r="A62" s="38" t="s">
        <v>59</v>
      </c>
      <c r="E62" s="39" t="s">
        <v>1563</v>
      </c>
    </row>
    <row r="63" spans="1:5" ht="38.25">
      <c r="A63" t="s">
        <v>61</v>
      </c>
      <c r="E63" s="37" t="s">
        <v>605</v>
      </c>
    </row>
    <row r="64" spans="1:16" ht="12.75">
      <c r="A64" s="26" t="s">
        <v>52</v>
      </c>
      <c s="31" t="s">
        <v>119</v>
      </c>
      <c s="31" t="s">
        <v>606</v>
      </c>
      <c s="26" t="s">
        <v>54</v>
      </c>
      <c s="32" t="s">
        <v>607</v>
      </c>
      <c s="33" t="s">
        <v>71</v>
      </c>
      <c s="34">
        <v>1.5</v>
      </c>
      <c s="35">
        <v>0</v>
      </c>
      <c s="35">
        <f>ROUND(ROUND(H64,2)*ROUND(G64,3),2)</f>
      </c>
      <c s="33" t="s">
        <v>57</v>
      </c>
      <c r="O64">
        <f>(I64*21)/100</f>
      </c>
      <c t="s">
        <v>27</v>
      </c>
    </row>
    <row r="65" spans="1:5" ht="12.75">
      <c r="A65" s="36" t="s">
        <v>58</v>
      </c>
      <c r="E65" s="37" t="s">
        <v>54</v>
      </c>
    </row>
    <row r="66" spans="1:5" ht="89.25">
      <c r="A66" s="38" t="s">
        <v>59</v>
      </c>
      <c r="E66" s="39" t="s">
        <v>1564</v>
      </c>
    </row>
    <row r="67" spans="1:5" ht="38.25">
      <c r="A67" t="s">
        <v>61</v>
      </c>
      <c r="E67" s="37" t="s">
        <v>605</v>
      </c>
    </row>
    <row r="68" spans="1:18" ht="12.75" customHeight="1">
      <c r="A68" s="6" t="s">
        <v>50</v>
      </c>
      <c s="6"/>
      <c s="41" t="s">
        <v>831</v>
      </c>
      <c s="6"/>
      <c s="29" t="s">
        <v>851</v>
      </c>
      <c s="6"/>
      <c s="6"/>
      <c s="6"/>
      <c s="42">
        <f>0+Q68</f>
      </c>
      <c s="6"/>
      <c r="O68">
        <f>0+R68</f>
      </c>
      <c r="Q68">
        <f>0+I69+I73+I77+I81+I85+I89+I93+I97+I101+I105</f>
      </c>
      <c>
        <f>0+O69+O73+O77+O81+O85+O89+O93+O97+O101+O105</f>
      </c>
    </row>
    <row r="69" spans="1:16" ht="12.75">
      <c r="A69" s="26" t="s">
        <v>52</v>
      </c>
      <c s="31" t="s">
        <v>123</v>
      </c>
      <c s="31" t="s">
        <v>1429</v>
      </c>
      <c s="26" t="s">
        <v>54</v>
      </c>
      <c s="32" t="s">
        <v>1430</v>
      </c>
      <c s="33" t="s">
        <v>71</v>
      </c>
      <c s="34">
        <v>12.6</v>
      </c>
      <c s="35">
        <v>0</v>
      </c>
      <c s="35">
        <f>ROUND(ROUND(H69,2)*ROUND(G69,3),2)</f>
      </c>
      <c s="33" t="s">
        <v>57</v>
      </c>
      <c r="O69">
        <f>(I69*21)/100</f>
      </c>
      <c t="s">
        <v>27</v>
      </c>
    </row>
    <row r="70" spans="1:5" ht="12.75">
      <c r="A70" s="36" t="s">
        <v>58</v>
      </c>
      <c r="E70" s="37" t="s">
        <v>54</v>
      </c>
    </row>
    <row r="71" spans="1:5" ht="63.75">
      <c r="A71" s="38" t="s">
        <v>59</v>
      </c>
      <c r="E71" s="39" t="s">
        <v>1565</v>
      </c>
    </row>
    <row r="72" spans="1:5" ht="51">
      <c r="A72" t="s">
        <v>61</v>
      </c>
      <c r="E72" s="37" t="s">
        <v>1432</v>
      </c>
    </row>
    <row r="73" spans="1:16" ht="12.75">
      <c r="A73" s="26" t="s">
        <v>52</v>
      </c>
      <c s="31" t="s">
        <v>129</v>
      </c>
      <c s="31" t="s">
        <v>1433</v>
      </c>
      <c s="26" t="s">
        <v>54</v>
      </c>
      <c s="32" t="s">
        <v>1434</v>
      </c>
      <c s="33" t="s">
        <v>315</v>
      </c>
      <c s="34">
        <v>21.42</v>
      </c>
      <c s="35">
        <v>0</v>
      </c>
      <c s="35">
        <f>ROUND(ROUND(H73,2)*ROUND(G73,3),2)</f>
      </c>
      <c s="33" t="s">
        <v>57</v>
      </c>
      <c r="O73">
        <f>(I73*21)/100</f>
      </c>
      <c t="s">
        <v>27</v>
      </c>
    </row>
    <row r="74" spans="1:5" ht="12.75">
      <c r="A74" s="36" t="s">
        <v>58</v>
      </c>
      <c r="E74" s="37" t="s">
        <v>54</v>
      </c>
    </row>
    <row r="75" spans="1:5" ht="63.75">
      <c r="A75" s="38" t="s">
        <v>59</v>
      </c>
      <c r="E75" s="39" t="s">
        <v>1566</v>
      </c>
    </row>
    <row r="76" spans="1:5" ht="51">
      <c r="A76" t="s">
        <v>61</v>
      </c>
      <c r="E76" s="37" t="s">
        <v>1432</v>
      </c>
    </row>
    <row r="77" spans="1:16" ht="12.75">
      <c r="A77" s="26" t="s">
        <v>52</v>
      </c>
      <c s="31" t="s">
        <v>133</v>
      </c>
      <c s="31" t="s">
        <v>1436</v>
      </c>
      <c s="26" t="s">
        <v>54</v>
      </c>
      <c s="32" t="s">
        <v>1437</v>
      </c>
      <c s="33" t="s">
        <v>315</v>
      </c>
      <c s="34">
        <v>22.89</v>
      </c>
      <c s="35">
        <v>0</v>
      </c>
      <c s="35">
        <f>ROUND(ROUND(H77,2)*ROUND(G77,3),2)</f>
      </c>
      <c s="33" t="s">
        <v>57</v>
      </c>
      <c r="O77">
        <f>(I77*21)/100</f>
      </c>
      <c t="s">
        <v>27</v>
      </c>
    </row>
    <row r="78" spans="1:5" ht="12.75">
      <c r="A78" s="36" t="s">
        <v>58</v>
      </c>
      <c r="E78" s="37" t="s">
        <v>54</v>
      </c>
    </row>
    <row r="79" spans="1:5" ht="63.75">
      <c r="A79" s="38" t="s">
        <v>59</v>
      </c>
      <c r="E79" s="39" t="s">
        <v>1567</v>
      </c>
    </row>
    <row r="80" spans="1:5" ht="51">
      <c r="A80" t="s">
        <v>61</v>
      </c>
      <c r="E80" s="37" t="s">
        <v>1432</v>
      </c>
    </row>
    <row r="81" spans="1:16" ht="12.75">
      <c r="A81" s="26" t="s">
        <v>52</v>
      </c>
      <c s="31" t="s">
        <v>137</v>
      </c>
      <c s="31" t="s">
        <v>1439</v>
      </c>
      <c s="26" t="s">
        <v>54</v>
      </c>
      <c s="32" t="s">
        <v>1440</v>
      </c>
      <c s="33" t="s">
        <v>315</v>
      </c>
      <c s="34">
        <v>24.15</v>
      </c>
      <c s="35">
        <v>0</v>
      </c>
      <c s="35">
        <f>ROUND(ROUND(H81,2)*ROUND(G81,3),2)</f>
      </c>
      <c s="33" t="s">
        <v>57</v>
      </c>
      <c r="O81">
        <f>(I81*21)/100</f>
      </c>
      <c t="s">
        <v>27</v>
      </c>
    </row>
    <row r="82" spans="1:5" ht="12.75">
      <c r="A82" s="36" t="s">
        <v>58</v>
      </c>
      <c r="E82" s="37" t="s">
        <v>54</v>
      </c>
    </row>
    <row r="83" spans="1:5" ht="63.75">
      <c r="A83" s="38" t="s">
        <v>59</v>
      </c>
      <c r="E83" s="39" t="s">
        <v>1568</v>
      </c>
    </row>
    <row r="84" spans="1:5" ht="51">
      <c r="A84" t="s">
        <v>61</v>
      </c>
      <c r="E84" s="37" t="s">
        <v>1432</v>
      </c>
    </row>
    <row r="85" spans="1:16" ht="12.75">
      <c r="A85" s="26" t="s">
        <v>52</v>
      </c>
      <c s="31" t="s">
        <v>141</v>
      </c>
      <c s="31" t="s">
        <v>1442</v>
      </c>
      <c s="26" t="s">
        <v>54</v>
      </c>
      <c s="32" t="s">
        <v>1443</v>
      </c>
      <c s="33" t="s">
        <v>315</v>
      </c>
      <c s="34">
        <v>22.89</v>
      </c>
      <c s="35">
        <v>0</v>
      </c>
      <c s="35">
        <f>ROUND(ROUND(H85,2)*ROUND(G85,3),2)</f>
      </c>
      <c s="33" t="s">
        <v>57</v>
      </c>
      <c r="O85">
        <f>(I85*21)/100</f>
      </c>
      <c t="s">
        <v>27</v>
      </c>
    </row>
    <row r="86" spans="1:5" ht="12.75">
      <c r="A86" s="36" t="s">
        <v>58</v>
      </c>
      <c r="E86" s="37" t="s">
        <v>54</v>
      </c>
    </row>
    <row r="87" spans="1:5" ht="63.75">
      <c r="A87" s="38" t="s">
        <v>59</v>
      </c>
      <c r="E87" s="39" t="s">
        <v>1569</v>
      </c>
    </row>
    <row r="88" spans="1:5" ht="51">
      <c r="A88" t="s">
        <v>61</v>
      </c>
      <c r="E88" s="37" t="s">
        <v>856</v>
      </c>
    </row>
    <row r="89" spans="1:16" ht="12.75">
      <c r="A89" s="26" t="s">
        <v>52</v>
      </c>
      <c s="31" t="s">
        <v>145</v>
      </c>
      <c s="31" t="s">
        <v>1445</v>
      </c>
      <c s="26" t="s">
        <v>54</v>
      </c>
      <c s="32" t="s">
        <v>1446</v>
      </c>
      <c s="33" t="s">
        <v>315</v>
      </c>
      <c s="34">
        <v>43.89</v>
      </c>
      <c s="35">
        <v>0</v>
      </c>
      <c s="35">
        <f>ROUND(ROUND(H89,2)*ROUND(G89,3),2)</f>
      </c>
      <c s="33" t="s">
        <v>57</v>
      </c>
      <c r="O89">
        <f>(I89*21)/100</f>
      </c>
      <c t="s">
        <v>27</v>
      </c>
    </row>
    <row r="90" spans="1:5" ht="12.75">
      <c r="A90" s="36" t="s">
        <v>58</v>
      </c>
      <c r="E90" s="37" t="s">
        <v>54</v>
      </c>
    </row>
    <row r="91" spans="1:5" ht="89.25">
      <c r="A91" s="38" t="s">
        <v>59</v>
      </c>
      <c r="E91" s="39" t="s">
        <v>1570</v>
      </c>
    </row>
    <row r="92" spans="1:5" ht="51">
      <c r="A92" t="s">
        <v>61</v>
      </c>
      <c r="E92" s="37" t="s">
        <v>856</v>
      </c>
    </row>
    <row r="93" spans="1:16" ht="12.75">
      <c r="A93" s="26" t="s">
        <v>52</v>
      </c>
      <c s="31" t="s">
        <v>149</v>
      </c>
      <c s="31" t="s">
        <v>1448</v>
      </c>
      <c s="26" t="s">
        <v>54</v>
      </c>
      <c s="32" t="s">
        <v>1449</v>
      </c>
      <c s="33" t="s">
        <v>315</v>
      </c>
      <c s="34">
        <v>25.2</v>
      </c>
      <c s="35">
        <v>0</v>
      </c>
      <c s="35">
        <f>ROUND(ROUND(H93,2)*ROUND(G93,3),2)</f>
      </c>
      <c s="33" t="s">
        <v>57</v>
      </c>
      <c r="O93">
        <f>(I93*21)/100</f>
      </c>
      <c t="s">
        <v>27</v>
      </c>
    </row>
    <row r="94" spans="1:5" ht="12.75">
      <c r="A94" s="36" t="s">
        <v>58</v>
      </c>
      <c r="E94" s="37" t="s">
        <v>54</v>
      </c>
    </row>
    <row r="95" spans="1:5" ht="63.75">
      <c r="A95" s="38" t="s">
        <v>59</v>
      </c>
      <c r="E95" s="39" t="s">
        <v>1571</v>
      </c>
    </row>
    <row r="96" spans="1:5" ht="51">
      <c r="A96" t="s">
        <v>61</v>
      </c>
      <c r="E96" s="37" t="s">
        <v>1451</v>
      </c>
    </row>
    <row r="97" spans="1:16" ht="12.75">
      <c r="A97" s="26" t="s">
        <v>52</v>
      </c>
      <c s="31" t="s">
        <v>153</v>
      </c>
      <c s="31" t="s">
        <v>858</v>
      </c>
      <c s="26" t="s">
        <v>54</v>
      </c>
      <c s="32" t="s">
        <v>859</v>
      </c>
      <c s="33" t="s">
        <v>315</v>
      </c>
      <c s="34">
        <v>21</v>
      </c>
      <c s="35">
        <v>0</v>
      </c>
      <c s="35">
        <f>ROUND(ROUND(H97,2)*ROUND(G97,3),2)</f>
      </c>
      <c s="33" t="s">
        <v>57</v>
      </c>
      <c r="O97">
        <f>(I97*21)/100</f>
      </c>
      <c t="s">
        <v>27</v>
      </c>
    </row>
    <row r="98" spans="1:5" ht="12.75">
      <c r="A98" s="36" t="s">
        <v>58</v>
      </c>
      <c r="E98" s="37" t="s">
        <v>54</v>
      </c>
    </row>
    <row r="99" spans="1:5" ht="63.75">
      <c r="A99" s="38" t="s">
        <v>59</v>
      </c>
      <c r="E99" s="39" t="s">
        <v>1572</v>
      </c>
    </row>
    <row r="100" spans="1:5" ht="140.25">
      <c r="A100" t="s">
        <v>61</v>
      </c>
      <c r="E100" s="37" t="s">
        <v>861</v>
      </c>
    </row>
    <row r="101" spans="1:16" ht="12.75">
      <c r="A101" s="26" t="s">
        <v>52</v>
      </c>
      <c s="31" t="s">
        <v>159</v>
      </c>
      <c s="31" t="s">
        <v>1453</v>
      </c>
      <c s="26" t="s">
        <v>54</v>
      </c>
      <c s="32" t="s">
        <v>1454</v>
      </c>
      <c s="33" t="s">
        <v>315</v>
      </c>
      <c s="34">
        <v>21.63</v>
      </c>
      <c s="35">
        <v>0</v>
      </c>
      <c s="35">
        <f>ROUND(ROUND(H101,2)*ROUND(G101,3),2)</f>
      </c>
      <c s="33" t="s">
        <v>57</v>
      </c>
      <c r="O101">
        <f>(I101*21)/100</f>
      </c>
      <c t="s">
        <v>27</v>
      </c>
    </row>
    <row r="102" spans="1:5" ht="12.75">
      <c r="A102" s="36" t="s">
        <v>58</v>
      </c>
      <c r="E102" s="37" t="s">
        <v>54</v>
      </c>
    </row>
    <row r="103" spans="1:5" ht="63.75">
      <c r="A103" s="38" t="s">
        <v>59</v>
      </c>
      <c r="E103" s="39" t="s">
        <v>1573</v>
      </c>
    </row>
    <row r="104" spans="1:5" ht="140.25">
      <c r="A104" t="s">
        <v>61</v>
      </c>
      <c r="E104" s="37" t="s">
        <v>861</v>
      </c>
    </row>
    <row r="105" spans="1:16" ht="12.75">
      <c r="A105" s="26" t="s">
        <v>52</v>
      </c>
      <c s="31" t="s">
        <v>164</v>
      </c>
      <c s="31" t="s">
        <v>1456</v>
      </c>
      <c s="26" t="s">
        <v>54</v>
      </c>
      <c s="32" t="s">
        <v>1457</v>
      </c>
      <c s="33" t="s">
        <v>315</v>
      </c>
      <c s="34">
        <v>22.26</v>
      </c>
      <c s="35">
        <v>0</v>
      </c>
      <c s="35">
        <f>ROUND(ROUND(H105,2)*ROUND(G105,3),2)</f>
      </c>
      <c s="33" t="s">
        <v>57</v>
      </c>
      <c r="O105">
        <f>(I105*21)/100</f>
      </c>
      <c t="s">
        <v>27</v>
      </c>
    </row>
    <row r="106" spans="1:5" ht="12.75">
      <c r="A106" s="36" t="s">
        <v>58</v>
      </c>
      <c r="E106" s="37" t="s">
        <v>54</v>
      </c>
    </row>
    <row r="107" spans="1:5" ht="63.75">
      <c r="A107" s="38" t="s">
        <v>59</v>
      </c>
      <c r="E107" s="39" t="s">
        <v>1574</v>
      </c>
    </row>
    <row r="108" spans="1:5" ht="140.25">
      <c r="A108" t="s">
        <v>61</v>
      </c>
      <c r="E108" s="37" t="s">
        <v>861</v>
      </c>
    </row>
    <row r="109" spans="1:18" ht="12.75" customHeight="1">
      <c r="A109" s="6" t="s">
        <v>50</v>
      </c>
      <c s="6"/>
      <c s="41" t="s">
        <v>95</v>
      </c>
      <c s="6"/>
      <c s="29" t="s">
        <v>1459</v>
      </c>
      <c s="6"/>
      <c s="6"/>
      <c s="6"/>
      <c s="42">
        <f>0+Q109</f>
      </c>
      <c s="6"/>
      <c r="O109">
        <f>0+R109</f>
      </c>
      <c r="Q109">
        <f>0+I110+I114+I118+I122+I126+I130+I134+I138+I142+I146+I150+I154+I158+I162+I166+I170+I174</f>
      </c>
      <c>
        <f>0+O110+O114+O118+O122+O126+O130+O134+O138+O142+O146+O150+O154+O158+O162+O166+O170+O174</f>
      </c>
    </row>
    <row r="110" spans="1:16" ht="12.75">
      <c r="A110" s="26" t="s">
        <v>52</v>
      </c>
      <c s="31" t="s">
        <v>168</v>
      </c>
      <c s="31" t="s">
        <v>1575</v>
      </c>
      <c s="26" t="s">
        <v>54</v>
      </c>
      <c s="32" t="s">
        <v>1576</v>
      </c>
      <c s="33" t="s">
        <v>86</v>
      </c>
      <c s="34">
        <v>56.4</v>
      </c>
      <c s="35">
        <v>0</v>
      </c>
      <c s="35">
        <f>ROUND(ROUND(H110,2)*ROUND(G110,3),2)</f>
      </c>
      <c s="33" t="s">
        <v>57</v>
      </c>
      <c r="O110">
        <f>(I110*21)/100</f>
      </c>
      <c t="s">
        <v>27</v>
      </c>
    </row>
    <row r="111" spans="1:5" ht="12.75">
      <c r="A111" s="36" t="s">
        <v>58</v>
      </c>
      <c r="E111" s="37" t="s">
        <v>54</v>
      </c>
    </row>
    <row r="112" spans="1:5" ht="51">
      <c r="A112" s="38" t="s">
        <v>59</v>
      </c>
      <c r="E112" s="39" t="s">
        <v>1577</v>
      </c>
    </row>
    <row r="113" spans="1:5" ht="242.25">
      <c r="A113" t="s">
        <v>61</v>
      </c>
      <c r="E113" s="37" t="s">
        <v>977</v>
      </c>
    </row>
    <row r="114" spans="1:16" ht="12.75">
      <c r="A114" s="26" t="s">
        <v>52</v>
      </c>
      <c s="31" t="s">
        <v>172</v>
      </c>
      <c s="31" t="s">
        <v>1578</v>
      </c>
      <c s="26" t="s">
        <v>54</v>
      </c>
      <c s="32" t="s">
        <v>1579</v>
      </c>
      <c s="33" t="s">
        <v>86</v>
      </c>
      <c s="34">
        <v>58.8</v>
      </c>
      <c s="35">
        <v>0</v>
      </c>
      <c s="35">
        <f>ROUND(ROUND(H114,2)*ROUND(G114,3),2)</f>
      </c>
      <c s="33" t="s">
        <v>57</v>
      </c>
      <c r="O114">
        <f>(I114*21)/100</f>
      </c>
      <c t="s">
        <v>27</v>
      </c>
    </row>
    <row r="115" spans="1:5" ht="12.75">
      <c r="A115" s="36" t="s">
        <v>58</v>
      </c>
      <c r="E115" s="37" t="s">
        <v>54</v>
      </c>
    </row>
    <row r="116" spans="1:5" ht="51">
      <c r="A116" s="38" t="s">
        <v>59</v>
      </c>
      <c r="E116" s="39" t="s">
        <v>1580</v>
      </c>
    </row>
    <row r="117" spans="1:5" ht="255">
      <c r="A117" t="s">
        <v>61</v>
      </c>
      <c r="E117" s="37" t="s">
        <v>1581</v>
      </c>
    </row>
    <row r="118" spans="1:16" ht="12.75">
      <c r="A118" s="26" t="s">
        <v>52</v>
      </c>
      <c s="31" t="s">
        <v>178</v>
      </c>
      <c s="31" t="s">
        <v>1582</v>
      </c>
      <c s="26" t="s">
        <v>54</v>
      </c>
      <c s="32" t="s">
        <v>1583</v>
      </c>
      <c s="33" t="s">
        <v>86</v>
      </c>
      <c s="34">
        <v>7.5</v>
      </c>
      <c s="35">
        <v>0</v>
      </c>
      <c s="35">
        <f>ROUND(ROUND(H118,2)*ROUND(G118,3),2)</f>
      </c>
      <c s="33" t="s">
        <v>57</v>
      </c>
      <c r="O118">
        <f>(I118*21)/100</f>
      </c>
      <c t="s">
        <v>27</v>
      </c>
    </row>
    <row r="119" spans="1:5" ht="12.75">
      <c r="A119" s="36" t="s">
        <v>58</v>
      </c>
      <c r="E119" s="37" t="s">
        <v>54</v>
      </c>
    </row>
    <row r="120" spans="1:5" ht="51">
      <c r="A120" s="38" t="s">
        <v>59</v>
      </c>
      <c r="E120" s="39" t="s">
        <v>1584</v>
      </c>
    </row>
    <row r="121" spans="1:5" ht="255">
      <c r="A121" t="s">
        <v>61</v>
      </c>
      <c r="E121" s="37" t="s">
        <v>1581</v>
      </c>
    </row>
    <row r="122" spans="1:16" ht="12.75">
      <c r="A122" s="26" t="s">
        <v>52</v>
      </c>
      <c s="31" t="s">
        <v>452</v>
      </c>
      <c s="31" t="s">
        <v>1585</v>
      </c>
      <c s="26" t="s">
        <v>54</v>
      </c>
      <c s="32" t="s">
        <v>1586</v>
      </c>
      <c s="33" t="s">
        <v>86</v>
      </c>
      <c s="34">
        <v>66.3</v>
      </c>
      <c s="35">
        <v>0</v>
      </c>
      <c s="35">
        <f>ROUND(ROUND(H122,2)*ROUND(G122,3),2)</f>
      </c>
      <c s="33" t="s">
        <v>57</v>
      </c>
      <c r="O122">
        <f>(I122*21)/100</f>
      </c>
      <c t="s">
        <v>27</v>
      </c>
    </row>
    <row r="123" spans="1:5" ht="12.75">
      <c r="A123" s="36" t="s">
        <v>58</v>
      </c>
      <c r="E123" s="37" t="s">
        <v>54</v>
      </c>
    </row>
    <row r="124" spans="1:5" ht="89.25">
      <c r="A124" s="38" t="s">
        <v>59</v>
      </c>
      <c r="E124" s="39" t="s">
        <v>1587</v>
      </c>
    </row>
    <row r="125" spans="1:5" ht="255">
      <c r="A125" t="s">
        <v>61</v>
      </c>
      <c r="E125" s="37" t="s">
        <v>1581</v>
      </c>
    </row>
    <row r="126" spans="1:16" ht="12.75">
      <c r="A126" s="26" t="s">
        <v>52</v>
      </c>
      <c s="31" t="s">
        <v>456</v>
      </c>
      <c s="31" t="s">
        <v>1588</v>
      </c>
      <c s="26" t="s">
        <v>54</v>
      </c>
      <c s="32" t="s">
        <v>1589</v>
      </c>
      <c s="33" t="s">
        <v>82</v>
      </c>
      <c s="34">
        <v>1</v>
      </c>
      <c s="35">
        <v>0</v>
      </c>
      <c s="35">
        <f>ROUND(ROUND(H126,2)*ROUND(G126,3),2)</f>
      </c>
      <c s="33" t="s">
        <v>57</v>
      </c>
      <c r="O126">
        <f>(I126*21)/100</f>
      </c>
      <c t="s">
        <v>27</v>
      </c>
    </row>
    <row r="127" spans="1:5" ht="12.75">
      <c r="A127" s="36" t="s">
        <v>58</v>
      </c>
      <c r="E127" s="37" t="s">
        <v>54</v>
      </c>
    </row>
    <row r="128" spans="1:5" ht="76.5">
      <c r="A128" s="38" t="s">
        <v>59</v>
      </c>
      <c r="E128" s="39" t="s">
        <v>1590</v>
      </c>
    </row>
    <row r="129" spans="1:5" ht="25.5">
      <c r="A129" t="s">
        <v>61</v>
      </c>
      <c r="E129" s="37" t="s">
        <v>1591</v>
      </c>
    </row>
    <row r="130" spans="1:16" ht="12.75">
      <c r="A130" s="26" t="s">
        <v>52</v>
      </c>
      <c s="31" t="s">
        <v>462</v>
      </c>
      <c s="31" t="s">
        <v>1592</v>
      </c>
      <c s="26" t="s">
        <v>54</v>
      </c>
      <c s="32" t="s">
        <v>1593</v>
      </c>
      <c s="33" t="s">
        <v>82</v>
      </c>
      <c s="34">
        <v>1</v>
      </c>
      <c s="35">
        <v>0</v>
      </c>
      <c s="35">
        <f>ROUND(ROUND(H130,2)*ROUND(G130,3),2)</f>
      </c>
      <c s="33" t="s">
        <v>57</v>
      </c>
      <c r="O130">
        <f>(I130*21)/100</f>
      </c>
      <c t="s">
        <v>27</v>
      </c>
    </row>
    <row r="131" spans="1:5" ht="12.75">
      <c r="A131" s="36" t="s">
        <v>58</v>
      </c>
      <c r="E131" s="37" t="s">
        <v>54</v>
      </c>
    </row>
    <row r="132" spans="1:5" ht="178.5">
      <c r="A132" s="38" t="s">
        <v>59</v>
      </c>
      <c r="E132" s="39" t="s">
        <v>1594</v>
      </c>
    </row>
    <row r="133" spans="1:5" ht="409.5">
      <c r="A133" t="s">
        <v>61</v>
      </c>
      <c r="E133" s="37" t="s">
        <v>1595</v>
      </c>
    </row>
    <row r="134" spans="1:16" ht="12.75">
      <c r="A134" s="26" t="s">
        <v>52</v>
      </c>
      <c s="31" t="s">
        <v>467</v>
      </c>
      <c s="31" t="s">
        <v>1596</v>
      </c>
      <c s="26" t="s">
        <v>54</v>
      </c>
      <c s="32" t="s">
        <v>1597</v>
      </c>
      <c s="33" t="s">
        <v>82</v>
      </c>
      <c s="34">
        <v>2</v>
      </c>
      <c s="35">
        <v>0</v>
      </c>
      <c s="35">
        <f>ROUND(ROUND(H134,2)*ROUND(G134,3),2)</f>
      </c>
      <c s="33" t="s">
        <v>57</v>
      </c>
      <c r="O134">
        <f>(I134*21)/100</f>
      </c>
      <c t="s">
        <v>27</v>
      </c>
    </row>
    <row r="135" spans="1:5" ht="12.75">
      <c r="A135" s="36" t="s">
        <v>58</v>
      </c>
      <c r="E135" s="37" t="s">
        <v>54</v>
      </c>
    </row>
    <row r="136" spans="1:5" ht="369.75">
      <c r="A136" s="38" t="s">
        <v>59</v>
      </c>
      <c r="E136" s="39" t="s">
        <v>1598</v>
      </c>
    </row>
    <row r="137" spans="1:5" ht="409.5">
      <c r="A137" t="s">
        <v>61</v>
      </c>
      <c r="E137" s="37" t="s">
        <v>1595</v>
      </c>
    </row>
    <row r="138" spans="1:16" ht="12.75">
      <c r="A138" s="26" t="s">
        <v>52</v>
      </c>
      <c s="31" t="s">
        <v>472</v>
      </c>
      <c s="31" t="s">
        <v>1599</v>
      </c>
      <c s="26" t="s">
        <v>54</v>
      </c>
      <c s="32" t="s">
        <v>1600</v>
      </c>
      <c s="33" t="s">
        <v>757</v>
      </c>
      <c s="34">
        <v>480</v>
      </c>
      <c s="35">
        <v>0</v>
      </c>
      <c s="35">
        <f>ROUND(ROUND(H138,2)*ROUND(G138,3),2)</f>
      </c>
      <c s="33" t="s">
        <v>57</v>
      </c>
      <c r="O138">
        <f>(I138*21)/100</f>
      </c>
      <c t="s">
        <v>27</v>
      </c>
    </row>
    <row r="139" spans="1:5" ht="12.75">
      <c r="A139" s="36" t="s">
        <v>58</v>
      </c>
      <c r="E139" s="37" t="s">
        <v>54</v>
      </c>
    </row>
    <row r="140" spans="1:5" ht="102">
      <c r="A140" s="38" t="s">
        <v>59</v>
      </c>
      <c r="E140" s="39" t="s">
        <v>1601</v>
      </c>
    </row>
    <row r="141" spans="1:5" ht="409.5">
      <c r="A141" t="s">
        <v>61</v>
      </c>
      <c r="E141" s="37" t="s">
        <v>1602</v>
      </c>
    </row>
    <row r="142" spans="1:16" ht="12.75">
      <c r="A142" s="26" t="s">
        <v>52</v>
      </c>
      <c s="31" t="s">
        <v>477</v>
      </c>
      <c s="31" t="s">
        <v>1603</v>
      </c>
      <c s="26" t="s">
        <v>54</v>
      </c>
      <c s="32" t="s">
        <v>1604</v>
      </c>
      <c s="33" t="s">
        <v>82</v>
      </c>
      <c s="34">
        <v>1</v>
      </c>
      <c s="35">
        <v>0</v>
      </c>
      <c s="35">
        <f>ROUND(ROUND(H142,2)*ROUND(G142,3),2)</f>
      </c>
      <c s="33" t="s">
        <v>57</v>
      </c>
      <c r="O142">
        <f>(I142*21)/100</f>
      </c>
      <c t="s">
        <v>27</v>
      </c>
    </row>
    <row r="143" spans="1:5" ht="12.75">
      <c r="A143" s="36" t="s">
        <v>58</v>
      </c>
      <c r="E143" s="37" t="s">
        <v>54</v>
      </c>
    </row>
    <row r="144" spans="1:5" ht="51">
      <c r="A144" s="38" t="s">
        <v>59</v>
      </c>
      <c r="E144" s="39" t="s">
        <v>1605</v>
      </c>
    </row>
    <row r="145" spans="1:5" ht="25.5">
      <c r="A145" t="s">
        <v>61</v>
      </c>
      <c r="E145" s="37" t="s">
        <v>1606</v>
      </c>
    </row>
    <row r="146" spans="1:16" ht="12.75">
      <c r="A146" s="26" t="s">
        <v>52</v>
      </c>
      <c s="31" t="s">
        <v>482</v>
      </c>
      <c s="31" t="s">
        <v>1607</v>
      </c>
      <c s="26" t="s">
        <v>54</v>
      </c>
      <c s="32" t="s">
        <v>1608</v>
      </c>
      <c s="33" t="s">
        <v>86</v>
      </c>
      <c s="34">
        <v>15</v>
      </c>
      <c s="35">
        <v>0</v>
      </c>
      <c s="35">
        <f>ROUND(ROUND(H146,2)*ROUND(G146,3),2)</f>
      </c>
      <c s="33" t="s">
        <v>57</v>
      </c>
      <c r="O146">
        <f>(I146*21)/100</f>
      </c>
      <c t="s">
        <v>27</v>
      </c>
    </row>
    <row r="147" spans="1:5" ht="12.75">
      <c r="A147" s="36" t="s">
        <v>58</v>
      </c>
      <c r="E147" s="37" t="s">
        <v>54</v>
      </c>
    </row>
    <row r="148" spans="1:5" ht="76.5">
      <c r="A148" s="38" t="s">
        <v>59</v>
      </c>
      <c r="E148" s="39" t="s">
        <v>1609</v>
      </c>
    </row>
    <row r="149" spans="1:5" ht="51">
      <c r="A149" t="s">
        <v>61</v>
      </c>
      <c r="E149" s="37" t="s">
        <v>1610</v>
      </c>
    </row>
    <row r="150" spans="1:16" ht="12.75">
      <c r="A150" s="26" t="s">
        <v>52</v>
      </c>
      <c s="31" t="s">
        <v>487</v>
      </c>
      <c s="31" t="s">
        <v>1467</v>
      </c>
      <c s="26" t="s">
        <v>54</v>
      </c>
      <c s="32" t="s">
        <v>1468</v>
      </c>
      <c s="33" t="s">
        <v>86</v>
      </c>
      <c s="34">
        <v>15</v>
      </c>
      <c s="35">
        <v>0</v>
      </c>
      <c s="35">
        <f>ROUND(ROUND(H150,2)*ROUND(G150,3),2)</f>
      </c>
      <c s="33" t="s">
        <v>57</v>
      </c>
      <c r="O150">
        <f>(I150*21)/100</f>
      </c>
      <c t="s">
        <v>27</v>
      </c>
    </row>
    <row r="151" spans="1:5" ht="12.75">
      <c r="A151" s="36" t="s">
        <v>58</v>
      </c>
      <c r="E151" s="37" t="s">
        <v>54</v>
      </c>
    </row>
    <row r="152" spans="1:5" ht="76.5">
      <c r="A152" s="38" t="s">
        <v>59</v>
      </c>
      <c r="E152" s="39" t="s">
        <v>1609</v>
      </c>
    </row>
    <row r="153" spans="1:5" ht="38.25">
      <c r="A153" t="s">
        <v>61</v>
      </c>
      <c r="E153" s="37" t="s">
        <v>1470</v>
      </c>
    </row>
    <row r="154" spans="1:16" ht="12.75">
      <c r="A154" s="26" t="s">
        <v>52</v>
      </c>
      <c s="31" t="s">
        <v>492</v>
      </c>
      <c s="31" t="s">
        <v>1471</v>
      </c>
      <c s="26" t="s">
        <v>54</v>
      </c>
      <c s="32" t="s">
        <v>1472</v>
      </c>
      <c s="33" t="s">
        <v>71</v>
      </c>
      <c s="34">
        <v>1</v>
      </c>
      <c s="35">
        <v>0</v>
      </c>
      <c s="35">
        <f>ROUND(ROUND(H154,2)*ROUND(G154,3),2)</f>
      </c>
      <c s="33" t="s">
        <v>57</v>
      </c>
      <c r="O154">
        <f>(I154*21)/100</f>
      </c>
      <c t="s">
        <v>27</v>
      </c>
    </row>
    <row r="155" spans="1:5" ht="12.75">
      <c r="A155" s="36" t="s">
        <v>58</v>
      </c>
      <c r="E155" s="37" t="s">
        <v>54</v>
      </c>
    </row>
    <row r="156" spans="1:5" ht="38.25">
      <c r="A156" s="38" t="s">
        <v>59</v>
      </c>
      <c r="E156" s="39" t="s">
        <v>1611</v>
      </c>
    </row>
    <row r="157" spans="1:5" ht="369.75">
      <c r="A157" t="s">
        <v>61</v>
      </c>
      <c r="E157" s="37" t="s">
        <v>598</v>
      </c>
    </row>
    <row r="158" spans="1:16" ht="12.75">
      <c r="A158" s="26" t="s">
        <v>52</v>
      </c>
      <c s="31" t="s">
        <v>497</v>
      </c>
      <c s="31" t="s">
        <v>1612</v>
      </c>
      <c s="26" t="s">
        <v>54</v>
      </c>
      <c s="32" t="s">
        <v>1613</v>
      </c>
      <c s="33" t="s">
        <v>86</v>
      </c>
      <c s="34">
        <v>66.3</v>
      </c>
      <c s="35">
        <v>0</v>
      </c>
      <c s="35">
        <f>ROUND(ROUND(H158,2)*ROUND(G158,3),2)</f>
      </c>
      <c s="33" t="s">
        <v>57</v>
      </c>
      <c r="O158">
        <f>(I158*21)/100</f>
      </c>
      <c t="s">
        <v>27</v>
      </c>
    </row>
    <row r="159" spans="1:5" ht="12.75">
      <c r="A159" s="36" t="s">
        <v>58</v>
      </c>
      <c r="E159" s="37" t="s">
        <v>54</v>
      </c>
    </row>
    <row r="160" spans="1:5" ht="76.5">
      <c r="A160" s="38" t="s">
        <v>59</v>
      </c>
      <c r="E160" s="39" t="s">
        <v>1614</v>
      </c>
    </row>
    <row r="161" spans="1:5" ht="51">
      <c r="A161" t="s">
        <v>61</v>
      </c>
      <c r="E161" s="37" t="s">
        <v>982</v>
      </c>
    </row>
    <row r="162" spans="1:16" ht="12.75">
      <c r="A162" s="26" t="s">
        <v>52</v>
      </c>
      <c s="31" t="s">
        <v>502</v>
      </c>
      <c s="31" t="s">
        <v>1615</v>
      </c>
      <c s="26" t="s">
        <v>54</v>
      </c>
      <c s="32" t="s">
        <v>1616</v>
      </c>
      <c s="33" t="s">
        <v>86</v>
      </c>
      <c s="34">
        <v>66.3</v>
      </c>
      <c s="35">
        <v>0</v>
      </c>
      <c s="35">
        <f>ROUND(ROUND(H162,2)*ROUND(G162,3),2)</f>
      </c>
      <c s="33" t="s">
        <v>57</v>
      </c>
      <c r="O162">
        <f>(I162*21)/100</f>
      </c>
      <c t="s">
        <v>27</v>
      </c>
    </row>
    <row r="163" spans="1:5" ht="12.75">
      <c r="A163" s="36" t="s">
        <v>58</v>
      </c>
      <c r="E163" s="37" t="s">
        <v>54</v>
      </c>
    </row>
    <row r="164" spans="1:5" ht="76.5">
      <c r="A164" s="38" t="s">
        <v>59</v>
      </c>
      <c r="E164" s="39" t="s">
        <v>1617</v>
      </c>
    </row>
    <row r="165" spans="1:5" ht="51">
      <c r="A165" t="s">
        <v>61</v>
      </c>
      <c r="E165" s="37" t="s">
        <v>982</v>
      </c>
    </row>
    <row r="166" spans="1:16" ht="12.75">
      <c r="A166" s="26" t="s">
        <v>52</v>
      </c>
      <c s="31" t="s">
        <v>657</v>
      </c>
      <c s="31" t="s">
        <v>1618</v>
      </c>
      <c s="26" t="s">
        <v>54</v>
      </c>
      <c s="32" t="s">
        <v>1619</v>
      </c>
      <c s="33" t="s">
        <v>86</v>
      </c>
      <c s="34">
        <v>66.3</v>
      </c>
      <c s="35">
        <v>0</v>
      </c>
      <c s="35">
        <f>ROUND(ROUND(H166,2)*ROUND(G166,3),2)</f>
      </c>
      <c s="33" t="s">
        <v>57</v>
      </c>
      <c r="O166">
        <f>(I166*21)/100</f>
      </c>
      <c t="s">
        <v>27</v>
      </c>
    </row>
    <row r="167" spans="1:5" ht="12.75">
      <c r="A167" s="36" t="s">
        <v>58</v>
      </c>
      <c r="E167" s="37" t="s">
        <v>54</v>
      </c>
    </row>
    <row r="168" spans="1:5" ht="76.5">
      <c r="A168" s="38" t="s">
        <v>59</v>
      </c>
      <c r="E168" s="39" t="s">
        <v>1614</v>
      </c>
    </row>
    <row r="169" spans="1:5" ht="25.5">
      <c r="A169" t="s">
        <v>61</v>
      </c>
      <c r="E169" s="37" t="s">
        <v>1620</v>
      </c>
    </row>
    <row r="170" spans="1:16" ht="12.75">
      <c r="A170" s="26" t="s">
        <v>52</v>
      </c>
      <c s="31" t="s">
        <v>593</v>
      </c>
      <c s="31" t="s">
        <v>1621</v>
      </c>
      <c s="26" t="s">
        <v>54</v>
      </c>
      <c s="32" t="s">
        <v>1622</v>
      </c>
      <c s="33" t="s">
        <v>86</v>
      </c>
      <c s="34">
        <v>66.3</v>
      </c>
      <c s="35">
        <v>0</v>
      </c>
      <c s="35">
        <f>ROUND(ROUND(H170,2)*ROUND(G170,3),2)</f>
      </c>
      <c s="33" t="s">
        <v>57</v>
      </c>
      <c r="O170">
        <f>(I170*21)/100</f>
      </c>
      <c t="s">
        <v>27</v>
      </c>
    </row>
    <row r="171" spans="1:5" ht="12.75">
      <c r="A171" s="36" t="s">
        <v>58</v>
      </c>
      <c r="E171" s="37" t="s">
        <v>54</v>
      </c>
    </row>
    <row r="172" spans="1:5" ht="76.5">
      <c r="A172" s="38" t="s">
        <v>59</v>
      </c>
      <c r="E172" s="39" t="s">
        <v>1617</v>
      </c>
    </row>
    <row r="173" spans="1:5" ht="25.5">
      <c r="A173" t="s">
        <v>61</v>
      </c>
      <c r="E173" s="37" t="s">
        <v>1620</v>
      </c>
    </row>
    <row r="174" spans="1:16" ht="25.5">
      <c r="A174" s="26" t="s">
        <v>52</v>
      </c>
      <c s="31" t="s">
        <v>666</v>
      </c>
      <c s="31" t="s">
        <v>1623</v>
      </c>
      <c s="26" t="s">
        <v>54</v>
      </c>
      <c s="32" t="s">
        <v>1624</v>
      </c>
      <c s="33" t="s">
        <v>86</v>
      </c>
      <c s="34">
        <v>70</v>
      </c>
      <c s="35">
        <v>0</v>
      </c>
      <c s="35">
        <f>ROUND(ROUND(H174,2)*ROUND(G174,3),2)</f>
      </c>
      <c s="33" t="s">
        <v>65</v>
      </c>
      <c r="O174">
        <f>(I174*21)/100</f>
      </c>
      <c t="s">
        <v>27</v>
      </c>
    </row>
    <row r="175" spans="1:5" ht="12.75">
      <c r="A175" s="36" t="s">
        <v>58</v>
      </c>
      <c r="E175" s="37" t="s">
        <v>54</v>
      </c>
    </row>
    <row r="176" spans="1:5" ht="51">
      <c r="A176" s="38" t="s">
        <v>59</v>
      </c>
      <c r="E176" s="39" t="s">
        <v>1625</v>
      </c>
    </row>
    <row r="177" spans="1:5" ht="255">
      <c r="A177" t="s">
        <v>61</v>
      </c>
      <c r="E177" s="37" t="s">
        <v>1626</v>
      </c>
    </row>
    <row r="178" spans="1:18" ht="12.75" customHeight="1">
      <c r="A178" s="6" t="s">
        <v>50</v>
      </c>
      <c s="6"/>
      <c s="41" t="s">
        <v>44</v>
      </c>
      <c s="6"/>
      <c s="29" t="s">
        <v>291</v>
      </c>
      <c s="6"/>
      <c s="6"/>
      <c s="6"/>
      <c s="42">
        <f>0+Q178</f>
      </c>
      <c s="6"/>
      <c r="O178">
        <f>0+R178</f>
      </c>
      <c r="Q178">
        <f>0+I179+I183+I187+I191</f>
      </c>
      <c>
        <f>0+O179+O183+O187+O191</f>
      </c>
    </row>
    <row r="179" spans="1:16" ht="12.75">
      <c r="A179" s="26" t="s">
        <v>52</v>
      </c>
      <c s="31" t="s">
        <v>668</v>
      </c>
      <c s="31" t="s">
        <v>1488</v>
      </c>
      <c s="26" t="s">
        <v>54</v>
      </c>
      <c s="32" t="s">
        <v>1489</v>
      </c>
      <c s="33" t="s">
        <v>86</v>
      </c>
      <c s="34">
        <v>14</v>
      </c>
      <c s="35">
        <v>0</v>
      </c>
      <c s="35">
        <f>ROUND(ROUND(H179,2)*ROUND(G179,3),2)</f>
      </c>
      <c s="33" t="s">
        <v>57</v>
      </c>
      <c r="O179">
        <f>(I179*21)/100</f>
      </c>
      <c t="s">
        <v>27</v>
      </c>
    </row>
    <row r="180" spans="1:5" ht="12.75">
      <c r="A180" s="36" t="s">
        <v>58</v>
      </c>
      <c r="E180" s="37" t="s">
        <v>54</v>
      </c>
    </row>
    <row r="181" spans="1:5" ht="51">
      <c r="A181" s="38" t="s">
        <v>59</v>
      </c>
      <c r="E181" s="39" t="s">
        <v>1627</v>
      </c>
    </row>
    <row r="182" spans="1:5" ht="25.5">
      <c r="A182" t="s">
        <v>61</v>
      </c>
      <c r="E182" s="37" t="s">
        <v>1491</v>
      </c>
    </row>
    <row r="183" spans="1:16" ht="12.75">
      <c r="A183" s="26" t="s">
        <v>52</v>
      </c>
      <c s="31" t="s">
        <v>806</v>
      </c>
      <c s="31" t="s">
        <v>1492</v>
      </c>
      <c s="26" t="s">
        <v>54</v>
      </c>
      <c s="32" t="s">
        <v>1493</v>
      </c>
      <c s="33" t="s">
        <v>86</v>
      </c>
      <c s="34">
        <v>14</v>
      </c>
      <c s="35">
        <v>0</v>
      </c>
      <c s="35">
        <f>ROUND(ROUND(H183,2)*ROUND(G183,3),2)</f>
      </c>
      <c s="33" t="s">
        <v>57</v>
      </c>
      <c r="O183">
        <f>(I183*21)/100</f>
      </c>
      <c t="s">
        <v>27</v>
      </c>
    </row>
    <row r="184" spans="1:5" ht="12.75">
      <c r="A184" s="36" t="s">
        <v>58</v>
      </c>
      <c r="E184" s="37" t="s">
        <v>54</v>
      </c>
    </row>
    <row r="185" spans="1:5" ht="51">
      <c r="A185" s="38" t="s">
        <v>59</v>
      </c>
      <c r="E185" s="39" t="s">
        <v>1628</v>
      </c>
    </row>
    <row r="186" spans="1:5" ht="25.5">
      <c r="A186" t="s">
        <v>61</v>
      </c>
      <c r="E186" s="37" t="s">
        <v>1491</v>
      </c>
    </row>
    <row r="187" spans="1:16" ht="12.75">
      <c r="A187" s="26" t="s">
        <v>52</v>
      </c>
      <c s="31" t="s">
        <v>810</v>
      </c>
      <c s="31" t="s">
        <v>1495</v>
      </c>
      <c s="26" t="s">
        <v>54</v>
      </c>
      <c s="32" t="s">
        <v>1496</v>
      </c>
      <c s="33" t="s">
        <v>86</v>
      </c>
      <c s="34">
        <v>14</v>
      </c>
      <c s="35">
        <v>0</v>
      </c>
      <c s="35">
        <f>ROUND(ROUND(H187,2)*ROUND(G187,3),2)</f>
      </c>
      <c s="33" t="s">
        <v>57</v>
      </c>
      <c r="O187">
        <f>(I187*21)/100</f>
      </c>
      <c t="s">
        <v>27</v>
      </c>
    </row>
    <row r="188" spans="1:5" ht="12.75">
      <c r="A188" s="36" t="s">
        <v>58</v>
      </c>
      <c r="E188" s="37" t="s">
        <v>54</v>
      </c>
    </row>
    <row r="189" spans="1:5" ht="51">
      <c r="A189" s="38" t="s">
        <v>59</v>
      </c>
      <c r="E189" s="39" t="s">
        <v>1629</v>
      </c>
    </row>
    <row r="190" spans="1:5" ht="38.25">
      <c r="A190" t="s">
        <v>61</v>
      </c>
      <c r="E190" s="37" t="s">
        <v>1020</v>
      </c>
    </row>
    <row r="191" spans="1:16" ht="12.75">
      <c r="A191" s="26" t="s">
        <v>52</v>
      </c>
      <c s="31" t="s">
        <v>814</v>
      </c>
      <c s="31" t="s">
        <v>1498</v>
      </c>
      <c s="26" t="s">
        <v>54</v>
      </c>
      <c s="32" t="s">
        <v>1499</v>
      </c>
      <c s="33" t="s">
        <v>71</v>
      </c>
      <c s="34">
        <v>43.833</v>
      </c>
      <c s="35">
        <v>0</v>
      </c>
      <c s="35">
        <f>ROUND(ROUND(H191,2)*ROUND(G191,3),2)</f>
      </c>
      <c s="33" t="s">
        <v>57</v>
      </c>
      <c r="O191">
        <f>(I191*21)/100</f>
      </c>
      <c t="s">
        <v>27</v>
      </c>
    </row>
    <row r="192" spans="1:5" ht="12.75">
      <c r="A192" s="36" t="s">
        <v>58</v>
      </c>
      <c r="E192" s="37" t="s">
        <v>54</v>
      </c>
    </row>
    <row r="193" spans="1:5" ht="114.75">
      <c r="A193" s="38" t="s">
        <v>59</v>
      </c>
      <c r="E193" s="39" t="s">
        <v>1630</v>
      </c>
    </row>
    <row r="194" spans="1:5" ht="102">
      <c r="A194" t="s">
        <v>61</v>
      </c>
      <c r="E194" s="37" t="s">
        <v>321</v>
      </c>
    </row>
    <row r="195" spans="1:18" ht="12.75" customHeight="1">
      <c r="A195" s="6" t="s">
        <v>50</v>
      </c>
      <c s="6"/>
      <c s="41" t="s">
        <v>176</v>
      </c>
      <c s="6"/>
      <c s="29" t="s">
        <v>177</v>
      </c>
      <c s="6"/>
      <c s="6"/>
      <c s="6"/>
      <c s="42">
        <f>0+Q195</f>
      </c>
      <c s="6"/>
      <c r="O195">
        <f>0+R195</f>
      </c>
      <c r="Q195">
        <f>0+I196+I200+I204+I208</f>
      </c>
      <c>
        <f>0+O196+O200+O204+O208</f>
      </c>
    </row>
    <row r="196" spans="1:16" ht="38.25">
      <c r="A196" s="26" t="s">
        <v>52</v>
      </c>
      <c s="31" t="s">
        <v>818</v>
      </c>
      <c s="31" t="s">
        <v>658</v>
      </c>
      <c s="26" t="s">
        <v>659</v>
      </c>
      <c s="32" t="s">
        <v>660</v>
      </c>
      <c s="33" t="s">
        <v>182</v>
      </c>
      <c s="34">
        <v>1442.404</v>
      </c>
      <c s="35">
        <v>0</v>
      </c>
      <c s="35">
        <f>ROUND(ROUND(H196,2)*ROUND(G196,3),2)</f>
      </c>
      <c s="33" t="s">
        <v>325</v>
      </c>
      <c r="O196">
        <f>(I196*21)/100</f>
      </c>
      <c t="s">
        <v>27</v>
      </c>
    </row>
    <row r="197" spans="1:5" ht="12.75">
      <c r="A197" s="36" t="s">
        <v>58</v>
      </c>
      <c r="E197" s="37" t="s">
        <v>54</v>
      </c>
    </row>
    <row r="198" spans="1:5" ht="25.5">
      <c r="A198" s="38" t="s">
        <v>59</v>
      </c>
      <c r="E198" s="39" t="s">
        <v>1631</v>
      </c>
    </row>
    <row r="199" spans="1:5" ht="127.5">
      <c r="A199" t="s">
        <v>61</v>
      </c>
      <c r="E199" s="37" t="s">
        <v>1231</v>
      </c>
    </row>
    <row r="200" spans="1:16" ht="38.25">
      <c r="A200" s="26" t="s">
        <v>52</v>
      </c>
      <c s="31" t="s">
        <v>820</v>
      </c>
      <c s="31" t="s">
        <v>662</v>
      </c>
      <c s="26" t="s">
        <v>663</v>
      </c>
      <c s="32" t="s">
        <v>1506</v>
      </c>
      <c s="33" t="s">
        <v>182</v>
      </c>
      <c s="34">
        <v>13.86</v>
      </c>
      <c s="35">
        <v>0</v>
      </c>
      <c s="35">
        <f>ROUND(ROUND(H200,2)*ROUND(G200,3),2)</f>
      </c>
      <c s="33" t="s">
        <v>325</v>
      </c>
      <c r="O200">
        <f>(I200*21)/100</f>
      </c>
      <c t="s">
        <v>27</v>
      </c>
    </row>
    <row r="201" spans="1:5" ht="12.75">
      <c r="A201" s="36" t="s">
        <v>58</v>
      </c>
      <c r="E201" s="37" t="s">
        <v>183</v>
      </c>
    </row>
    <row r="202" spans="1:5" ht="38.25">
      <c r="A202" s="38" t="s">
        <v>59</v>
      </c>
      <c r="E202" s="39" t="s">
        <v>1632</v>
      </c>
    </row>
    <row r="203" spans="1:5" ht="127.5">
      <c r="A203" t="s">
        <v>61</v>
      </c>
      <c r="E203" s="37" t="s">
        <v>1231</v>
      </c>
    </row>
    <row r="204" spans="1:16" ht="38.25">
      <c r="A204" s="26" t="s">
        <v>52</v>
      </c>
      <c s="31" t="s">
        <v>824</v>
      </c>
      <c s="31" t="s">
        <v>322</v>
      </c>
      <c s="26" t="s">
        <v>323</v>
      </c>
      <c s="32" t="s">
        <v>324</v>
      </c>
      <c s="33" t="s">
        <v>182</v>
      </c>
      <c s="34">
        <v>105.199</v>
      </c>
      <c s="35">
        <v>0</v>
      </c>
      <c s="35">
        <f>ROUND(ROUND(H204,2)*ROUND(G204,3),2)</f>
      </c>
      <c s="33" t="s">
        <v>325</v>
      </c>
      <c r="O204">
        <f>(I204*21)/100</f>
      </c>
      <c t="s">
        <v>27</v>
      </c>
    </row>
    <row r="205" spans="1:5" ht="12.75">
      <c r="A205" s="36" t="s">
        <v>58</v>
      </c>
      <c r="E205" s="37" t="s">
        <v>183</v>
      </c>
    </row>
    <row r="206" spans="1:5" ht="25.5">
      <c r="A206" s="38" t="s">
        <v>59</v>
      </c>
      <c r="E206" s="39" t="s">
        <v>1633</v>
      </c>
    </row>
    <row r="207" spans="1:5" ht="127.5">
      <c r="A207" t="s">
        <v>61</v>
      </c>
      <c r="E207" s="37" t="s">
        <v>1231</v>
      </c>
    </row>
    <row r="208" spans="1:16" ht="25.5">
      <c r="A208" s="26" t="s">
        <v>52</v>
      </c>
      <c s="31" t="s">
        <v>829</v>
      </c>
      <c s="31" t="s">
        <v>669</v>
      </c>
      <c s="26" t="s">
        <v>670</v>
      </c>
      <c s="32" t="s">
        <v>1509</v>
      </c>
      <c s="33" t="s">
        <v>182</v>
      </c>
      <c s="34">
        <v>7.749</v>
      </c>
      <c s="35">
        <v>0</v>
      </c>
      <c s="35">
        <f>ROUND(ROUND(H208,2)*ROUND(G208,3),2)</f>
      </c>
      <c s="33" t="s">
        <v>325</v>
      </c>
      <c r="O208">
        <f>(I208*21)/100</f>
      </c>
      <c t="s">
        <v>27</v>
      </c>
    </row>
    <row r="209" spans="1:5" ht="12.75">
      <c r="A209" s="36" t="s">
        <v>58</v>
      </c>
      <c r="E209" s="37" t="s">
        <v>183</v>
      </c>
    </row>
    <row r="210" spans="1:5" ht="25.5">
      <c r="A210" s="38" t="s">
        <v>59</v>
      </c>
      <c r="E210" s="39" t="s">
        <v>1634</v>
      </c>
    </row>
    <row r="211" spans="1:5" ht="127.5">
      <c r="A211" t="s">
        <v>61</v>
      </c>
      <c r="E211"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0+O9+O54+O143+O152</f>
      </c>
      <c t="s">
        <v>26</v>
      </c>
    </row>
    <row r="3" spans="1:16" ht="15" customHeight="1">
      <c r="A3" t="s">
        <v>12</v>
      </c>
      <c s="12" t="s">
        <v>14</v>
      </c>
      <c s="13" t="s">
        <v>15</v>
      </c>
      <c s="1"/>
      <c s="14" t="s">
        <v>16</v>
      </c>
      <c s="1"/>
      <c s="9"/>
      <c s="8" t="s">
        <v>1635</v>
      </c>
      <c s="43">
        <f>0+I9+I54+I143+I152</f>
      </c>
      <c s="10"/>
      <c r="O3" t="s">
        <v>23</v>
      </c>
      <c t="s">
        <v>27</v>
      </c>
    </row>
    <row r="4" spans="1:16" ht="15" customHeight="1">
      <c r="A4" t="s">
        <v>17</v>
      </c>
      <c s="12" t="s">
        <v>18</v>
      </c>
      <c s="13" t="s">
        <v>1400</v>
      </c>
      <c s="1"/>
      <c s="14" t="s">
        <v>1401</v>
      </c>
      <c s="1"/>
      <c s="1"/>
      <c s="11"/>
      <c s="11"/>
      <c s="1"/>
      <c r="O4" t="s">
        <v>24</v>
      </c>
      <c t="s">
        <v>27</v>
      </c>
    </row>
    <row r="5" spans="1:16" ht="12.75" customHeight="1">
      <c r="A5" t="s">
        <v>21</v>
      </c>
      <c s="16" t="s">
        <v>22</v>
      </c>
      <c s="17" t="s">
        <v>1635</v>
      </c>
      <c s="6"/>
      <c s="18" t="s">
        <v>1636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0+I10+I14+I18+I22+I26+I30+I34+I38+I42+I46+I50</f>
      </c>
      <c>
        <f>0+O10+O14+O18+O22+O26+O30+O34+O38+O42+O46+O50</f>
      </c>
    </row>
    <row r="10" spans="1:16" ht="12.75">
      <c r="A10" s="26" t="s">
        <v>52</v>
      </c>
      <c s="31" t="s">
        <v>33</v>
      </c>
      <c s="31" t="s">
        <v>1638</v>
      </c>
      <c s="26" t="s">
        <v>54</v>
      </c>
      <c s="32" t="s">
        <v>1639</v>
      </c>
      <c s="33" t="s">
        <v>757</v>
      </c>
      <c s="34">
        <v>0.16</v>
      </c>
      <c s="35">
        <v>0</v>
      </c>
      <c s="35">
        <f>ROUND(ROUND(H10,2)*ROUND(G10,3),2)</f>
      </c>
      <c s="33" t="s">
        <v>355</v>
      </c>
      <c r="O10">
        <f>(I10*21)/100</f>
      </c>
      <c t="s">
        <v>27</v>
      </c>
    </row>
    <row r="11" spans="1:5" ht="12.75">
      <c r="A11" s="36" t="s">
        <v>58</v>
      </c>
      <c r="E11" s="37" t="s">
        <v>1639</v>
      </c>
    </row>
    <row r="12" spans="1:5" ht="25.5">
      <c r="A12" s="38" t="s">
        <v>59</v>
      </c>
      <c r="E12" s="44" t="s">
        <v>1640</v>
      </c>
    </row>
    <row r="13" spans="1:5" ht="12.75">
      <c r="A13" t="s">
        <v>61</v>
      </c>
      <c r="E13" s="37" t="s">
        <v>54</v>
      </c>
    </row>
    <row r="14" spans="1:16" ht="12.75">
      <c r="A14" s="26" t="s">
        <v>52</v>
      </c>
      <c s="31" t="s">
        <v>27</v>
      </c>
      <c s="31" t="s">
        <v>1641</v>
      </c>
      <c s="26" t="s">
        <v>54</v>
      </c>
      <c s="32" t="s">
        <v>1642</v>
      </c>
      <c s="33" t="s">
        <v>315</v>
      </c>
      <c s="34">
        <v>8</v>
      </c>
      <c s="35">
        <v>0</v>
      </c>
      <c s="35">
        <f>ROUND(ROUND(H14,2)*ROUND(G14,3),2)</f>
      </c>
      <c s="33" t="s">
        <v>355</v>
      </c>
      <c r="O14">
        <f>(I14*21)/100</f>
      </c>
      <c t="s">
        <v>27</v>
      </c>
    </row>
    <row r="15" spans="1:5" ht="12.75">
      <c r="A15" s="36" t="s">
        <v>58</v>
      </c>
      <c r="E15" s="37" t="s">
        <v>1643</v>
      </c>
    </row>
    <row r="16" spans="1:5" ht="25.5">
      <c r="A16" s="38" t="s">
        <v>59</v>
      </c>
      <c r="E16" s="44" t="s">
        <v>1644</v>
      </c>
    </row>
    <row r="17" spans="1:5" ht="12.75">
      <c r="A17" t="s">
        <v>61</v>
      </c>
      <c r="E17" s="37" t="s">
        <v>54</v>
      </c>
    </row>
    <row r="18" spans="1:16" ht="25.5">
      <c r="A18" s="26" t="s">
        <v>52</v>
      </c>
      <c s="31" t="s">
        <v>26</v>
      </c>
      <c s="31" t="s">
        <v>1645</v>
      </c>
      <c s="26" t="s">
        <v>54</v>
      </c>
      <c s="32" t="s">
        <v>1646</v>
      </c>
      <c s="33" t="s">
        <v>71</v>
      </c>
      <c s="34">
        <v>18.4</v>
      </c>
      <c s="35">
        <v>0</v>
      </c>
      <c s="35">
        <f>ROUND(ROUND(H18,2)*ROUND(G18,3),2)</f>
      </c>
      <c s="33" t="s">
        <v>355</v>
      </c>
      <c r="O18">
        <f>(I18*21)/100</f>
      </c>
      <c t="s">
        <v>27</v>
      </c>
    </row>
    <row r="19" spans="1:5" ht="25.5">
      <c r="A19" s="36" t="s">
        <v>58</v>
      </c>
      <c r="E19" s="37" t="s">
        <v>1647</v>
      </c>
    </row>
    <row r="20" spans="1:5" ht="51">
      <c r="A20" s="38" t="s">
        <v>59</v>
      </c>
      <c r="E20" s="44" t="s">
        <v>1648</v>
      </c>
    </row>
    <row r="21" spans="1:5" ht="12.75">
      <c r="A21" t="s">
        <v>61</v>
      </c>
      <c r="E21" s="37" t="s">
        <v>54</v>
      </c>
    </row>
    <row r="22" spans="1:16" ht="12.75">
      <c r="A22" s="26" t="s">
        <v>52</v>
      </c>
      <c s="31" t="s">
        <v>37</v>
      </c>
      <c s="31" t="s">
        <v>1649</v>
      </c>
      <c s="26" t="s">
        <v>54</v>
      </c>
      <c s="32" t="s">
        <v>1650</v>
      </c>
      <c s="33" t="s">
        <v>71</v>
      </c>
      <c s="34">
        <v>0.8</v>
      </c>
      <c s="35">
        <v>0</v>
      </c>
      <c s="35">
        <f>ROUND(ROUND(H22,2)*ROUND(G22,3),2)</f>
      </c>
      <c s="33" t="s">
        <v>355</v>
      </c>
      <c r="O22">
        <f>(I22*21)/100</f>
      </c>
      <c t="s">
        <v>27</v>
      </c>
    </row>
    <row r="23" spans="1:5" ht="25.5">
      <c r="A23" s="36" t="s">
        <v>58</v>
      </c>
      <c r="E23" s="37" t="s">
        <v>1651</v>
      </c>
    </row>
    <row r="24" spans="1:5" ht="25.5">
      <c r="A24" s="38" t="s">
        <v>59</v>
      </c>
      <c r="E24" s="44" t="s">
        <v>1652</v>
      </c>
    </row>
    <row r="25" spans="1:5" ht="12.75">
      <c r="A25" t="s">
        <v>61</v>
      </c>
      <c r="E25" s="37" t="s">
        <v>54</v>
      </c>
    </row>
    <row r="26" spans="1:16" ht="12.75">
      <c r="A26" s="26" t="s">
        <v>52</v>
      </c>
      <c s="31" t="s">
        <v>39</v>
      </c>
      <c s="31" t="s">
        <v>1653</v>
      </c>
      <c s="26" t="s">
        <v>54</v>
      </c>
      <c s="32" t="s">
        <v>1654</v>
      </c>
      <c s="33" t="s">
        <v>71</v>
      </c>
      <c s="34">
        <v>11.04</v>
      </c>
      <c s="35">
        <v>0</v>
      </c>
      <c s="35">
        <f>ROUND(ROUND(H26,2)*ROUND(G26,3),2)</f>
      </c>
      <c s="33" t="s">
        <v>355</v>
      </c>
      <c r="O26">
        <f>(I26*21)/100</f>
      </c>
      <c t="s">
        <v>27</v>
      </c>
    </row>
    <row r="27" spans="1:5" ht="25.5">
      <c r="A27" s="36" t="s">
        <v>58</v>
      </c>
      <c r="E27" s="37" t="s">
        <v>1655</v>
      </c>
    </row>
    <row r="28" spans="1:5" ht="51">
      <c r="A28" s="38" t="s">
        <v>59</v>
      </c>
      <c r="E28" s="44" t="s">
        <v>1656</v>
      </c>
    </row>
    <row r="29" spans="1:5" ht="12.75">
      <c r="A29" t="s">
        <v>61</v>
      </c>
      <c r="E29" s="37" t="s">
        <v>54</v>
      </c>
    </row>
    <row r="30" spans="1:16" ht="12.75">
      <c r="A30" s="26" t="s">
        <v>52</v>
      </c>
      <c s="31" t="s">
        <v>41</v>
      </c>
      <c s="31" t="s">
        <v>1657</v>
      </c>
      <c s="26" t="s">
        <v>54</v>
      </c>
      <c s="32" t="s">
        <v>1658</v>
      </c>
      <c s="33" t="s">
        <v>71</v>
      </c>
      <c s="34">
        <v>2.4</v>
      </c>
      <c s="35">
        <v>0</v>
      </c>
      <c s="35">
        <f>ROUND(ROUND(H30,2)*ROUND(G30,3),2)</f>
      </c>
      <c s="33" t="s">
        <v>355</v>
      </c>
      <c r="O30">
        <f>(I30*21)/100</f>
      </c>
      <c t="s">
        <v>27</v>
      </c>
    </row>
    <row r="31" spans="1:5" ht="51">
      <c r="A31" s="36" t="s">
        <v>58</v>
      </c>
      <c r="E31" s="37" t="s">
        <v>1659</v>
      </c>
    </row>
    <row r="32" spans="1:5" ht="25.5">
      <c r="A32" s="38" t="s">
        <v>59</v>
      </c>
      <c r="E32" s="44" t="s">
        <v>1660</v>
      </c>
    </row>
    <row r="33" spans="1:5" ht="12.75">
      <c r="A33" t="s">
        <v>61</v>
      </c>
      <c r="E33" s="37" t="s">
        <v>54</v>
      </c>
    </row>
    <row r="34" spans="1:16" ht="12.75">
      <c r="A34" s="26" t="s">
        <v>52</v>
      </c>
      <c s="31" t="s">
        <v>90</v>
      </c>
      <c s="31" t="s">
        <v>1661</v>
      </c>
      <c s="26" t="s">
        <v>54</v>
      </c>
      <c s="32" t="s">
        <v>1662</v>
      </c>
      <c s="33" t="s">
        <v>71</v>
      </c>
      <c s="34">
        <v>5.52</v>
      </c>
      <c s="35">
        <v>0</v>
      </c>
      <c s="35">
        <f>ROUND(ROUND(H34,2)*ROUND(G34,3),2)</f>
      </c>
      <c s="33" t="s">
        <v>355</v>
      </c>
      <c r="O34">
        <f>(I34*21)/100</f>
      </c>
      <c t="s">
        <v>27</v>
      </c>
    </row>
    <row r="35" spans="1:5" ht="38.25">
      <c r="A35" s="36" t="s">
        <v>58</v>
      </c>
      <c r="E35" s="37" t="s">
        <v>1663</v>
      </c>
    </row>
    <row r="36" spans="1:5" ht="51">
      <c r="A36" s="38" t="s">
        <v>59</v>
      </c>
      <c r="E36" s="44" t="s">
        <v>1664</v>
      </c>
    </row>
    <row r="37" spans="1:5" ht="12.75">
      <c r="A37" t="s">
        <v>61</v>
      </c>
      <c r="E37" s="37" t="s">
        <v>54</v>
      </c>
    </row>
    <row r="38" spans="1:16" ht="25.5">
      <c r="A38" s="26" t="s">
        <v>52</v>
      </c>
      <c s="31" t="s">
        <v>95</v>
      </c>
      <c s="31" t="s">
        <v>1665</v>
      </c>
      <c s="26" t="s">
        <v>54</v>
      </c>
      <c s="32" t="s">
        <v>1666</v>
      </c>
      <c s="33" t="s">
        <v>315</v>
      </c>
      <c s="34">
        <v>8</v>
      </c>
      <c s="35">
        <v>0</v>
      </c>
      <c s="35">
        <f>ROUND(ROUND(H38,2)*ROUND(G38,3),2)</f>
      </c>
      <c s="33" t="s">
        <v>355</v>
      </c>
      <c r="O38">
        <f>(I38*21)/100</f>
      </c>
      <c t="s">
        <v>27</v>
      </c>
    </row>
    <row r="39" spans="1:5" ht="25.5">
      <c r="A39" s="36" t="s">
        <v>58</v>
      </c>
      <c r="E39" s="37" t="s">
        <v>1667</v>
      </c>
    </row>
    <row r="40" spans="1:5" ht="25.5">
      <c r="A40" s="38" t="s">
        <v>59</v>
      </c>
      <c r="E40" s="44" t="s">
        <v>1668</v>
      </c>
    </row>
    <row r="41" spans="1:5" ht="12.75">
      <c r="A41" t="s">
        <v>61</v>
      </c>
      <c r="E41" s="37" t="s">
        <v>54</v>
      </c>
    </row>
    <row r="42" spans="1:16" ht="12.75">
      <c r="A42" s="26" t="s">
        <v>52</v>
      </c>
      <c s="31" t="s">
        <v>44</v>
      </c>
      <c s="31" t="s">
        <v>1669</v>
      </c>
      <c s="26" t="s">
        <v>54</v>
      </c>
      <c s="32" t="s">
        <v>1670</v>
      </c>
      <c s="33" t="s">
        <v>315</v>
      </c>
      <c s="34">
        <v>8</v>
      </c>
      <c s="35">
        <v>0</v>
      </c>
      <c s="35">
        <f>ROUND(ROUND(H42,2)*ROUND(G42,3),2)</f>
      </c>
      <c s="33" t="s">
        <v>355</v>
      </c>
      <c r="O42">
        <f>(I42*21)/100</f>
      </c>
      <c t="s">
        <v>27</v>
      </c>
    </row>
    <row r="43" spans="1:5" ht="25.5">
      <c r="A43" s="36" t="s">
        <v>58</v>
      </c>
      <c r="E43" s="37" t="s">
        <v>1671</v>
      </c>
    </row>
    <row r="44" spans="1:5" ht="25.5">
      <c r="A44" s="38" t="s">
        <v>59</v>
      </c>
      <c r="E44" s="44" t="s">
        <v>1672</v>
      </c>
    </row>
    <row r="45" spans="1:5" ht="12.75">
      <c r="A45" t="s">
        <v>61</v>
      </c>
      <c r="E45" s="37" t="s">
        <v>54</v>
      </c>
    </row>
    <row r="46" spans="1:16" ht="12.75">
      <c r="A46" s="26" t="s">
        <v>52</v>
      </c>
      <c s="31" t="s">
        <v>46</v>
      </c>
      <c s="31" t="s">
        <v>1673</v>
      </c>
      <c s="26" t="s">
        <v>54</v>
      </c>
      <c s="32" t="s">
        <v>1674</v>
      </c>
      <c s="33" t="s">
        <v>182</v>
      </c>
      <c s="34">
        <v>6.24</v>
      </c>
      <c s="35">
        <v>0</v>
      </c>
      <c s="35">
        <f>ROUND(ROUND(H46,2)*ROUND(G46,3),2)</f>
      </c>
      <c s="33" t="s">
        <v>355</v>
      </c>
      <c r="O46">
        <f>(I46*21)/100</f>
      </c>
      <c t="s">
        <v>27</v>
      </c>
    </row>
    <row r="47" spans="1:5" ht="12.75">
      <c r="A47" s="36" t="s">
        <v>58</v>
      </c>
      <c r="E47" s="37" t="s">
        <v>1674</v>
      </c>
    </row>
    <row r="48" spans="1:5" ht="25.5">
      <c r="A48" s="38" t="s">
        <v>59</v>
      </c>
      <c r="E48" s="44" t="s">
        <v>1675</v>
      </c>
    </row>
    <row r="49" spans="1:5" ht="12.75">
      <c r="A49" t="s">
        <v>61</v>
      </c>
      <c r="E49" s="37" t="s">
        <v>54</v>
      </c>
    </row>
    <row r="50" spans="1:16" ht="12.75">
      <c r="A50" s="26" t="s">
        <v>52</v>
      </c>
      <c s="31" t="s">
        <v>48</v>
      </c>
      <c s="31" t="s">
        <v>1676</v>
      </c>
      <c s="26" t="s">
        <v>54</v>
      </c>
      <c s="32" t="s">
        <v>1677</v>
      </c>
      <c s="33" t="s">
        <v>182</v>
      </c>
      <c s="34">
        <v>12.48</v>
      </c>
      <c s="35">
        <v>0</v>
      </c>
      <c s="35">
        <f>ROUND(ROUND(H50,2)*ROUND(G50,3),2)</f>
      </c>
      <c s="33" t="s">
        <v>355</v>
      </c>
      <c r="O50">
        <f>(I50*21)/100</f>
      </c>
      <c t="s">
        <v>27</v>
      </c>
    </row>
    <row r="51" spans="1:5" ht="12.75">
      <c r="A51" s="36" t="s">
        <v>58</v>
      </c>
      <c r="E51" s="37" t="s">
        <v>1677</v>
      </c>
    </row>
    <row r="52" spans="1:5" ht="25.5">
      <c r="A52" s="38" t="s">
        <v>59</v>
      </c>
      <c r="E52" s="44" t="s">
        <v>1678</v>
      </c>
    </row>
    <row r="53" spans="1:5" ht="12.75">
      <c r="A53" t="s">
        <v>61</v>
      </c>
      <c r="E53" s="37" t="s">
        <v>54</v>
      </c>
    </row>
    <row r="54" spans="1:18" ht="12.75" customHeight="1">
      <c r="A54" s="6" t="s">
        <v>50</v>
      </c>
      <c s="6"/>
      <c s="41" t="s">
        <v>1679</v>
      </c>
      <c s="6"/>
      <c s="29" t="s">
        <v>1680</v>
      </c>
      <c s="6"/>
      <c s="6"/>
      <c s="6"/>
      <c s="42">
        <f>0+Q54</f>
      </c>
      <c s="6"/>
      <c r="O54">
        <f>0+R54</f>
      </c>
      <c r="Q54">
        <f>0+I55+I59+I63+I67+I71+I75+I79+I83+I87+I91+I95+I99+I103+I107+I111+I115+I119+I123+I127+I131+I135+I139</f>
      </c>
      <c>
        <f>0+O55+O59+O63+O67+O71+O75+O79+O83+O87+O91+O95+O99+O103+O107+O111+O115+O119+O123+O127+O131+O135+O139</f>
      </c>
    </row>
    <row r="55" spans="1:16" ht="12.75">
      <c r="A55" s="26" t="s">
        <v>52</v>
      </c>
      <c s="31" t="s">
        <v>111</v>
      </c>
      <c s="31" t="s">
        <v>1681</v>
      </c>
      <c s="26" t="s">
        <v>54</v>
      </c>
      <c s="32" t="s">
        <v>1682</v>
      </c>
      <c s="33" t="s">
        <v>86</v>
      </c>
      <c s="34">
        <v>23</v>
      </c>
      <c s="35">
        <v>0</v>
      </c>
      <c s="35">
        <f>ROUND(ROUND(H55,2)*ROUND(G55,3),2)</f>
      </c>
      <c s="33" t="s">
        <v>355</v>
      </c>
      <c r="O55">
        <f>(I55*21)/100</f>
      </c>
      <c t="s">
        <v>27</v>
      </c>
    </row>
    <row r="56" spans="1:5" ht="12.75">
      <c r="A56" s="36" t="s">
        <v>58</v>
      </c>
      <c r="E56" s="37" t="s">
        <v>1682</v>
      </c>
    </row>
    <row r="57" spans="1:5" ht="25.5">
      <c r="A57" s="38" t="s">
        <v>59</v>
      </c>
      <c r="E57" s="44" t="s">
        <v>1683</v>
      </c>
    </row>
    <row r="58" spans="1:5" ht="12.75">
      <c r="A58" t="s">
        <v>61</v>
      </c>
      <c r="E58" s="37" t="s">
        <v>54</v>
      </c>
    </row>
    <row r="59" spans="1:16" ht="12.75">
      <c r="A59" s="26" t="s">
        <v>52</v>
      </c>
      <c s="31" t="s">
        <v>115</v>
      </c>
      <c s="31" t="s">
        <v>1684</v>
      </c>
      <c s="26" t="s">
        <v>54</v>
      </c>
      <c s="32" t="s">
        <v>1685</v>
      </c>
      <c s="33" t="s">
        <v>86</v>
      </c>
      <c s="34">
        <v>1</v>
      </c>
      <c s="35">
        <v>0</v>
      </c>
      <c s="35">
        <f>ROUND(ROUND(H59,2)*ROUND(G59,3),2)</f>
      </c>
      <c s="33" t="s">
        <v>355</v>
      </c>
      <c r="O59">
        <f>(I59*21)/100</f>
      </c>
      <c t="s">
        <v>27</v>
      </c>
    </row>
    <row r="60" spans="1:5" ht="12.75">
      <c r="A60" s="36" t="s">
        <v>58</v>
      </c>
      <c r="E60" s="37" t="s">
        <v>1685</v>
      </c>
    </row>
    <row r="61" spans="1:5" ht="25.5">
      <c r="A61" s="38" t="s">
        <v>59</v>
      </c>
      <c r="E61" s="44" t="s">
        <v>1686</v>
      </c>
    </row>
    <row r="62" spans="1:5" ht="12.75">
      <c r="A62" t="s">
        <v>61</v>
      </c>
      <c r="E62" s="37" t="s">
        <v>54</v>
      </c>
    </row>
    <row r="63" spans="1:16" ht="12.75">
      <c r="A63" s="26" t="s">
        <v>52</v>
      </c>
      <c s="31" t="s">
        <v>119</v>
      </c>
      <c s="31" t="s">
        <v>1687</v>
      </c>
      <c s="26" t="s">
        <v>54</v>
      </c>
      <c s="32" t="s">
        <v>1688</v>
      </c>
      <c s="33" t="s">
        <v>86</v>
      </c>
      <c s="34">
        <v>23</v>
      </c>
      <c s="35">
        <v>0</v>
      </c>
      <c s="35">
        <f>ROUND(ROUND(H63,2)*ROUND(G63,3),2)</f>
      </c>
      <c s="33" t="s">
        <v>355</v>
      </c>
      <c r="O63">
        <f>(I63*21)/100</f>
      </c>
      <c t="s">
        <v>27</v>
      </c>
    </row>
    <row r="64" spans="1:5" ht="12.75">
      <c r="A64" s="36" t="s">
        <v>58</v>
      </c>
      <c r="E64" s="37" t="s">
        <v>1688</v>
      </c>
    </row>
    <row r="65" spans="1:5" ht="25.5">
      <c r="A65" s="38" t="s">
        <v>59</v>
      </c>
      <c r="E65" s="44" t="s">
        <v>1689</v>
      </c>
    </row>
    <row r="66" spans="1:5" ht="12.75">
      <c r="A66" t="s">
        <v>61</v>
      </c>
      <c r="E66" s="37" t="s">
        <v>54</v>
      </c>
    </row>
    <row r="67" spans="1:16" ht="12.75">
      <c r="A67" s="26" t="s">
        <v>52</v>
      </c>
      <c s="31" t="s">
        <v>123</v>
      </c>
      <c s="31" t="s">
        <v>1690</v>
      </c>
      <c s="26" t="s">
        <v>54</v>
      </c>
      <c s="32" t="s">
        <v>1691</v>
      </c>
      <c s="33" t="s">
        <v>385</v>
      </c>
      <c s="34">
        <v>1</v>
      </c>
      <c s="35">
        <v>0</v>
      </c>
      <c s="35">
        <f>ROUND(ROUND(H67,2)*ROUND(G67,3),2)</f>
      </c>
      <c s="33" t="s">
        <v>355</v>
      </c>
      <c r="O67">
        <f>(I67*21)/100</f>
      </c>
      <c t="s">
        <v>27</v>
      </c>
    </row>
    <row r="68" spans="1:5" ht="12.75">
      <c r="A68" s="36" t="s">
        <v>58</v>
      </c>
      <c r="E68" s="37" t="s">
        <v>1692</v>
      </c>
    </row>
    <row r="69" spans="1:5" ht="25.5">
      <c r="A69" s="38" t="s">
        <v>59</v>
      </c>
      <c r="E69" s="44" t="s">
        <v>1693</v>
      </c>
    </row>
    <row r="70" spans="1:5" ht="12.75">
      <c r="A70" t="s">
        <v>61</v>
      </c>
      <c r="E70" s="37" t="s">
        <v>54</v>
      </c>
    </row>
    <row r="71" spans="1:16" ht="12.75">
      <c r="A71" s="26" t="s">
        <v>52</v>
      </c>
      <c s="31" t="s">
        <v>129</v>
      </c>
      <c s="31" t="s">
        <v>1694</v>
      </c>
      <c s="26" t="s">
        <v>54</v>
      </c>
      <c s="32" t="s">
        <v>1695</v>
      </c>
      <c s="33" t="s">
        <v>82</v>
      </c>
      <c s="34">
        <v>4</v>
      </c>
      <c s="35">
        <v>0</v>
      </c>
      <c s="35">
        <f>ROUND(ROUND(H71,2)*ROUND(G71,3),2)</f>
      </c>
      <c s="33" t="s">
        <v>355</v>
      </c>
      <c r="O71">
        <f>(I71*21)/100</f>
      </c>
      <c t="s">
        <v>27</v>
      </c>
    </row>
    <row r="72" spans="1:5" ht="25.5">
      <c r="A72" s="36" t="s">
        <v>58</v>
      </c>
      <c r="E72" s="37" t="s">
        <v>1696</v>
      </c>
    </row>
    <row r="73" spans="1:5" ht="25.5">
      <c r="A73" s="38" t="s">
        <v>59</v>
      </c>
      <c r="E73" s="44" t="s">
        <v>1697</v>
      </c>
    </row>
    <row r="74" spans="1:5" ht="12.75">
      <c r="A74" t="s">
        <v>61</v>
      </c>
      <c r="E74" s="37" t="s">
        <v>54</v>
      </c>
    </row>
    <row r="75" spans="1:16" ht="25.5">
      <c r="A75" s="26" t="s">
        <v>52</v>
      </c>
      <c s="31" t="s">
        <v>133</v>
      </c>
      <c s="31" t="s">
        <v>1698</v>
      </c>
      <c s="26" t="s">
        <v>54</v>
      </c>
      <c s="32" t="s">
        <v>1699</v>
      </c>
      <c s="33" t="s">
        <v>86</v>
      </c>
      <c s="34">
        <v>1</v>
      </c>
      <c s="35">
        <v>0</v>
      </c>
      <c s="35">
        <f>ROUND(ROUND(H75,2)*ROUND(G75,3),2)</f>
      </c>
      <c s="33" t="s">
        <v>355</v>
      </c>
      <c r="O75">
        <f>(I75*21)/100</f>
      </c>
      <c t="s">
        <v>27</v>
      </c>
    </row>
    <row r="76" spans="1:5" ht="25.5">
      <c r="A76" s="36" t="s">
        <v>58</v>
      </c>
      <c r="E76" s="37" t="s">
        <v>1700</v>
      </c>
    </row>
    <row r="77" spans="1:5" ht="25.5">
      <c r="A77" s="38" t="s">
        <v>59</v>
      </c>
      <c r="E77" s="44" t="s">
        <v>1701</v>
      </c>
    </row>
    <row r="78" spans="1:5" ht="12.75">
      <c r="A78" t="s">
        <v>61</v>
      </c>
      <c r="E78" s="37" t="s">
        <v>54</v>
      </c>
    </row>
    <row r="79" spans="1:16" ht="25.5">
      <c r="A79" s="26" t="s">
        <v>52</v>
      </c>
      <c s="31" t="s">
        <v>137</v>
      </c>
      <c s="31" t="s">
        <v>1702</v>
      </c>
      <c s="26" t="s">
        <v>54</v>
      </c>
      <c s="32" t="s">
        <v>1703</v>
      </c>
      <c s="33" t="s">
        <v>86</v>
      </c>
      <c s="34">
        <v>23</v>
      </c>
      <c s="35">
        <v>0</v>
      </c>
      <c s="35">
        <f>ROUND(ROUND(H79,2)*ROUND(G79,3),2)</f>
      </c>
      <c s="33" t="s">
        <v>355</v>
      </c>
      <c r="O79">
        <f>(I79*21)/100</f>
      </c>
      <c t="s">
        <v>27</v>
      </c>
    </row>
    <row r="80" spans="1:5" ht="25.5">
      <c r="A80" s="36" t="s">
        <v>58</v>
      </c>
      <c r="E80" s="37" t="s">
        <v>1704</v>
      </c>
    </row>
    <row r="81" spans="1:5" ht="25.5">
      <c r="A81" s="38" t="s">
        <v>59</v>
      </c>
      <c r="E81" s="44" t="s">
        <v>1705</v>
      </c>
    </row>
    <row r="82" spans="1:5" ht="12.75">
      <c r="A82" t="s">
        <v>61</v>
      </c>
      <c r="E82" s="37" t="s">
        <v>54</v>
      </c>
    </row>
    <row r="83" spans="1:16" ht="25.5">
      <c r="A83" s="26" t="s">
        <v>52</v>
      </c>
      <c s="31" t="s">
        <v>141</v>
      </c>
      <c s="31" t="s">
        <v>1706</v>
      </c>
      <c s="26" t="s">
        <v>54</v>
      </c>
      <c s="32" t="s">
        <v>1707</v>
      </c>
      <c s="33" t="s">
        <v>82</v>
      </c>
      <c s="34">
        <v>9</v>
      </c>
      <c s="35">
        <v>0</v>
      </c>
      <c s="35">
        <f>ROUND(ROUND(H83,2)*ROUND(G83,3),2)</f>
      </c>
      <c s="33" t="s">
        <v>355</v>
      </c>
      <c r="O83">
        <f>(I83*21)/100</f>
      </c>
      <c t="s">
        <v>27</v>
      </c>
    </row>
    <row r="84" spans="1:5" ht="25.5">
      <c r="A84" s="36" t="s">
        <v>58</v>
      </c>
      <c r="E84" s="37" t="s">
        <v>1708</v>
      </c>
    </row>
    <row r="85" spans="1:5" ht="25.5">
      <c r="A85" s="38" t="s">
        <v>59</v>
      </c>
      <c r="E85" s="44" t="s">
        <v>1709</v>
      </c>
    </row>
    <row r="86" spans="1:5" ht="12.75">
      <c r="A86" t="s">
        <v>61</v>
      </c>
      <c r="E86" s="37" t="s">
        <v>54</v>
      </c>
    </row>
    <row r="87" spans="1:16" ht="12.75">
      <c r="A87" s="26" t="s">
        <v>52</v>
      </c>
      <c s="31" t="s">
        <v>145</v>
      </c>
      <c s="31" t="s">
        <v>1710</v>
      </c>
      <c s="26" t="s">
        <v>54</v>
      </c>
      <c s="32" t="s">
        <v>1711</v>
      </c>
      <c s="33" t="s">
        <v>86</v>
      </c>
      <c s="34">
        <v>24</v>
      </c>
      <c s="35">
        <v>0</v>
      </c>
      <c s="35">
        <f>ROUND(ROUND(H87,2)*ROUND(G87,3),2)</f>
      </c>
      <c s="33" t="s">
        <v>355</v>
      </c>
      <c r="O87">
        <f>(I87*21)/100</f>
      </c>
      <c t="s">
        <v>27</v>
      </c>
    </row>
    <row r="88" spans="1:5" ht="12.75">
      <c r="A88" s="36" t="s">
        <v>58</v>
      </c>
      <c r="E88" s="37" t="s">
        <v>1712</v>
      </c>
    </row>
    <row r="89" spans="1:5" ht="25.5">
      <c r="A89" s="38" t="s">
        <v>59</v>
      </c>
      <c r="E89" s="44" t="s">
        <v>1713</v>
      </c>
    </row>
    <row r="90" spans="1:5" ht="12.75">
      <c r="A90" t="s">
        <v>61</v>
      </c>
      <c r="E90" s="37" t="s">
        <v>54</v>
      </c>
    </row>
    <row r="91" spans="1:16" ht="12.75">
      <c r="A91" s="26" t="s">
        <v>52</v>
      </c>
      <c s="31" t="s">
        <v>149</v>
      </c>
      <c s="31" t="s">
        <v>1714</v>
      </c>
      <c s="26" t="s">
        <v>54</v>
      </c>
      <c s="32" t="s">
        <v>1715</v>
      </c>
      <c s="33" t="s">
        <v>82</v>
      </c>
      <c s="34">
        <v>1</v>
      </c>
      <c s="35">
        <v>0</v>
      </c>
      <c s="35">
        <f>ROUND(ROUND(H91,2)*ROUND(G91,3),2)</f>
      </c>
      <c s="33" t="s">
        <v>355</v>
      </c>
      <c r="O91">
        <f>(I91*21)/100</f>
      </c>
      <c t="s">
        <v>27</v>
      </c>
    </row>
    <row r="92" spans="1:5" ht="12.75">
      <c r="A92" s="36" t="s">
        <v>58</v>
      </c>
      <c r="E92" s="37" t="s">
        <v>1715</v>
      </c>
    </row>
    <row r="93" spans="1:5" ht="25.5">
      <c r="A93" s="38" t="s">
        <v>59</v>
      </c>
      <c r="E93" s="44" t="s">
        <v>1716</v>
      </c>
    </row>
    <row r="94" spans="1:5" ht="12.75">
      <c r="A94" t="s">
        <v>61</v>
      </c>
      <c r="E94" s="37" t="s">
        <v>54</v>
      </c>
    </row>
    <row r="95" spans="1:16" ht="12.75">
      <c r="A95" s="26" t="s">
        <v>52</v>
      </c>
      <c s="31" t="s">
        <v>153</v>
      </c>
      <c s="31" t="s">
        <v>1717</v>
      </c>
      <c s="26" t="s">
        <v>54</v>
      </c>
      <c s="32" t="s">
        <v>1718</v>
      </c>
      <c s="33" t="s">
        <v>82</v>
      </c>
      <c s="34">
        <v>2</v>
      </c>
      <c s="35">
        <v>0</v>
      </c>
      <c s="35">
        <f>ROUND(ROUND(H95,2)*ROUND(G95,3),2)</f>
      </c>
      <c s="33" t="s">
        <v>355</v>
      </c>
      <c r="O95">
        <f>(I95*21)/100</f>
      </c>
      <c t="s">
        <v>27</v>
      </c>
    </row>
    <row r="96" spans="1:5" ht="12.75">
      <c r="A96" s="36" t="s">
        <v>58</v>
      </c>
      <c r="E96" s="37" t="s">
        <v>1718</v>
      </c>
    </row>
    <row r="97" spans="1:5" ht="25.5">
      <c r="A97" s="38" t="s">
        <v>59</v>
      </c>
      <c r="E97" s="44" t="s">
        <v>1719</v>
      </c>
    </row>
    <row r="98" spans="1:5" ht="12.75">
      <c r="A98" t="s">
        <v>61</v>
      </c>
      <c r="E98" s="37" t="s">
        <v>54</v>
      </c>
    </row>
    <row r="99" spans="1:16" ht="12.75">
      <c r="A99" s="26" t="s">
        <v>52</v>
      </c>
      <c s="31" t="s">
        <v>159</v>
      </c>
      <c s="31" t="s">
        <v>1720</v>
      </c>
      <c s="26" t="s">
        <v>54</v>
      </c>
      <c s="32" t="s">
        <v>1721</v>
      </c>
      <c s="33" t="s">
        <v>82</v>
      </c>
      <c s="34">
        <v>2</v>
      </c>
      <c s="35">
        <v>0</v>
      </c>
      <c s="35">
        <f>ROUND(ROUND(H99,2)*ROUND(G99,3),2)</f>
      </c>
      <c s="33" t="s">
        <v>355</v>
      </c>
      <c r="O99">
        <f>(I99*21)/100</f>
      </c>
      <c t="s">
        <v>27</v>
      </c>
    </row>
    <row r="100" spans="1:5" ht="12.75">
      <c r="A100" s="36" t="s">
        <v>58</v>
      </c>
      <c r="E100" s="37" t="s">
        <v>1721</v>
      </c>
    </row>
    <row r="101" spans="1:5" ht="25.5">
      <c r="A101" s="38" t="s">
        <v>59</v>
      </c>
      <c r="E101" s="44" t="s">
        <v>1722</v>
      </c>
    </row>
    <row r="102" spans="1:5" ht="12.75">
      <c r="A102" t="s">
        <v>61</v>
      </c>
      <c r="E102" s="37" t="s">
        <v>54</v>
      </c>
    </row>
    <row r="103" spans="1:16" ht="12.75">
      <c r="A103" s="26" t="s">
        <v>52</v>
      </c>
      <c s="31" t="s">
        <v>164</v>
      </c>
      <c s="31" t="s">
        <v>1723</v>
      </c>
      <c s="26" t="s">
        <v>54</v>
      </c>
      <c s="32" t="s">
        <v>1724</v>
      </c>
      <c s="33" t="s">
        <v>86</v>
      </c>
      <c s="34">
        <v>50</v>
      </c>
      <c s="35">
        <v>0</v>
      </c>
      <c s="35">
        <f>ROUND(ROUND(H103,2)*ROUND(G103,3),2)</f>
      </c>
      <c s="33" t="s">
        <v>355</v>
      </c>
      <c r="O103">
        <f>(I103*21)/100</f>
      </c>
      <c t="s">
        <v>27</v>
      </c>
    </row>
    <row r="104" spans="1:5" ht="12.75">
      <c r="A104" s="36" t="s">
        <v>58</v>
      </c>
      <c r="E104" s="37" t="s">
        <v>1725</v>
      </c>
    </row>
    <row r="105" spans="1:5" ht="25.5">
      <c r="A105" s="38" t="s">
        <v>59</v>
      </c>
      <c r="E105" s="44" t="s">
        <v>1726</v>
      </c>
    </row>
    <row r="106" spans="1:5" ht="12.75">
      <c r="A106" t="s">
        <v>61</v>
      </c>
      <c r="E106" s="37" t="s">
        <v>54</v>
      </c>
    </row>
    <row r="107" spans="1:16" ht="12.75">
      <c r="A107" s="26" t="s">
        <v>52</v>
      </c>
      <c s="31" t="s">
        <v>168</v>
      </c>
      <c s="31" t="s">
        <v>1727</v>
      </c>
      <c s="26" t="s">
        <v>54</v>
      </c>
      <c s="32" t="s">
        <v>1728</v>
      </c>
      <c s="33" t="s">
        <v>86</v>
      </c>
      <c s="34">
        <v>25</v>
      </c>
      <c s="35">
        <v>0</v>
      </c>
      <c s="35">
        <f>ROUND(ROUND(H107,2)*ROUND(G107,3),2)</f>
      </c>
      <c s="33" t="s">
        <v>355</v>
      </c>
      <c r="O107">
        <f>(I107*21)/100</f>
      </c>
      <c t="s">
        <v>27</v>
      </c>
    </row>
    <row r="108" spans="1:5" ht="12.75">
      <c r="A108" s="36" t="s">
        <v>58</v>
      </c>
      <c r="E108" s="37" t="s">
        <v>1729</v>
      </c>
    </row>
    <row r="109" spans="1:5" ht="25.5">
      <c r="A109" s="38" t="s">
        <v>59</v>
      </c>
      <c r="E109" s="44" t="s">
        <v>1730</v>
      </c>
    </row>
    <row r="110" spans="1:5" ht="12.75">
      <c r="A110" t="s">
        <v>61</v>
      </c>
      <c r="E110" s="37" t="s">
        <v>54</v>
      </c>
    </row>
    <row r="111" spans="1:16" ht="12.75">
      <c r="A111" s="26" t="s">
        <v>52</v>
      </c>
      <c s="31" t="s">
        <v>172</v>
      </c>
      <c s="31" t="s">
        <v>1731</v>
      </c>
      <c s="26" t="s">
        <v>54</v>
      </c>
      <c s="32" t="s">
        <v>1732</v>
      </c>
      <c s="33" t="s">
        <v>86</v>
      </c>
      <c s="34">
        <v>1</v>
      </c>
      <c s="35">
        <v>0</v>
      </c>
      <c s="35">
        <f>ROUND(ROUND(H111,2)*ROUND(G111,3),2)</f>
      </c>
      <c s="33" t="s">
        <v>436</v>
      </c>
      <c r="O111">
        <f>(I111*21)/100</f>
      </c>
      <c t="s">
        <v>27</v>
      </c>
    </row>
    <row r="112" spans="1:5" ht="12.75">
      <c r="A112" s="36" t="s">
        <v>58</v>
      </c>
      <c r="E112" s="37" t="s">
        <v>1732</v>
      </c>
    </row>
    <row r="113" spans="1:5" ht="12.75">
      <c r="A113" s="38" t="s">
        <v>59</v>
      </c>
      <c r="E113" s="39" t="s">
        <v>1733</v>
      </c>
    </row>
    <row r="114" spans="1:5" ht="12.75">
      <c r="A114" t="s">
        <v>61</v>
      </c>
      <c r="E114" s="37" t="s">
        <v>54</v>
      </c>
    </row>
    <row r="115" spans="1:16" ht="12.75">
      <c r="A115" s="26" t="s">
        <v>52</v>
      </c>
      <c s="31" t="s">
        <v>178</v>
      </c>
      <c s="31" t="s">
        <v>1734</v>
      </c>
      <c s="26" t="s">
        <v>54</v>
      </c>
      <c s="32" t="s">
        <v>1735</v>
      </c>
      <c s="33" t="s">
        <v>86</v>
      </c>
      <c s="34">
        <v>23</v>
      </c>
      <c s="35">
        <v>0</v>
      </c>
      <c s="35">
        <f>ROUND(ROUND(H115,2)*ROUND(G115,3),2)</f>
      </c>
      <c s="33" t="s">
        <v>436</v>
      </c>
      <c r="O115">
        <f>(I115*21)/100</f>
      </c>
      <c t="s">
        <v>27</v>
      </c>
    </row>
    <row r="116" spans="1:5" ht="12.75">
      <c r="A116" s="36" t="s">
        <v>58</v>
      </c>
      <c r="E116" s="37" t="s">
        <v>1735</v>
      </c>
    </row>
    <row r="117" spans="1:5" ht="12.75">
      <c r="A117" s="38" t="s">
        <v>59</v>
      </c>
      <c r="E117" s="39" t="s">
        <v>1736</v>
      </c>
    </row>
    <row r="118" spans="1:5" ht="12.75">
      <c r="A118" t="s">
        <v>61</v>
      </c>
      <c r="E118" s="37" t="s">
        <v>54</v>
      </c>
    </row>
    <row r="119" spans="1:16" ht="12.75">
      <c r="A119" s="26" t="s">
        <v>52</v>
      </c>
      <c s="31" t="s">
        <v>452</v>
      </c>
      <c s="31" t="s">
        <v>1737</v>
      </c>
      <c s="26" t="s">
        <v>54</v>
      </c>
      <c s="32" t="s">
        <v>1738</v>
      </c>
      <c s="33" t="s">
        <v>82</v>
      </c>
      <c s="34">
        <v>4</v>
      </c>
      <c s="35">
        <v>0</v>
      </c>
      <c s="35">
        <f>ROUND(ROUND(H119,2)*ROUND(G119,3),2)</f>
      </c>
      <c s="33" t="s">
        <v>436</v>
      </c>
      <c r="O119">
        <f>(I119*21)/100</f>
      </c>
      <c t="s">
        <v>27</v>
      </c>
    </row>
    <row r="120" spans="1:5" ht="12.75">
      <c r="A120" s="36" t="s">
        <v>58</v>
      </c>
      <c r="E120" s="37" t="s">
        <v>1738</v>
      </c>
    </row>
    <row r="121" spans="1:5" ht="12.75">
      <c r="A121" s="38" t="s">
        <v>59</v>
      </c>
      <c r="E121" s="39" t="s">
        <v>1739</v>
      </c>
    </row>
    <row r="122" spans="1:5" ht="12.75">
      <c r="A122" t="s">
        <v>61</v>
      </c>
      <c r="E122" s="37" t="s">
        <v>54</v>
      </c>
    </row>
    <row r="123" spans="1:16" ht="12.75">
      <c r="A123" s="26" t="s">
        <v>52</v>
      </c>
      <c s="31" t="s">
        <v>456</v>
      </c>
      <c s="31" t="s">
        <v>1740</v>
      </c>
      <c s="26" t="s">
        <v>54</v>
      </c>
      <c s="32" t="s">
        <v>1741</v>
      </c>
      <c s="33" t="s">
        <v>86</v>
      </c>
      <c s="34">
        <v>26</v>
      </c>
      <c s="35">
        <v>0</v>
      </c>
      <c s="35">
        <f>ROUND(ROUND(H123,2)*ROUND(G123,3),2)</f>
      </c>
      <c s="33" t="s">
        <v>436</v>
      </c>
      <c r="O123">
        <f>(I123*21)/100</f>
      </c>
      <c t="s">
        <v>27</v>
      </c>
    </row>
    <row r="124" spans="1:5" ht="12.75">
      <c r="A124" s="36" t="s">
        <v>58</v>
      </c>
      <c r="E124" s="37" t="s">
        <v>1741</v>
      </c>
    </row>
    <row r="125" spans="1:5" ht="12.75">
      <c r="A125" s="38" t="s">
        <v>59</v>
      </c>
      <c r="E125" s="39" t="s">
        <v>1742</v>
      </c>
    </row>
    <row r="126" spans="1:5" ht="12.75">
      <c r="A126" t="s">
        <v>61</v>
      </c>
      <c r="E126" s="37" t="s">
        <v>54</v>
      </c>
    </row>
    <row r="127" spans="1:16" ht="12.75">
      <c r="A127" s="26" t="s">
        <v>52</v>
      </c>
      <c s="31" t="s">
        <v>462</v>
      </c>
      <c s="31" t="s">
        <v>1743</v>
      </c>
      <c s="26" t="s">
        <v>54</v>
      </c>
      <c s="32" t="s">
        <v>1744</v>
      </c>
      <c s="33" t="s">
        <v>294</v>
      </c>
      <c s="34">
        <v>1</v>
      </c>
      <c s="35">
        <v>0</v>
      </c>
      <c s="35">
        <f>ROUND(ROUND(H127,2)*ROUND(G127,3),2)</f>
      </c>
      <c s="33" t="s">
        <v>436</v>
      </c>
      <c r="O127">
        <f>(I127*21)/100</f>
      </c>
      <c t="s">
        <v>27</v>
      </c>
    </row>
    <row r="128" spans="1:5" ht="12.75">
      <c r="A128" s="36" t="s">
        <v>58</v>
      </c>
      <c r="E128" s="37" t="s">
        <v>1744</v>
      </c>
    </row>
    <row r="129" spans="1:5" ht="12.75">
      <c r="A129" s="38" t="s">
        <v>59</v>
      </c>
      <c r="E129" s="39" t="s">
        <v>1733</v>
      </c>
    </row>
    <row r="130" spans="1:5" ht="12.75">
      <c r="A130" t="s">
        <v>61</v>
      </c>
      <c r="E130" s="37" t="s">
        <v>54</v>
      </c>
    </row>
    <row r="131" spans="1:16" ht="12.75">
      <c r="A131" s="26" t="s">
        <v>52</v>
      </c>
      <c s="31" t="s">
        <v>467</v>
      </c>
      <c s="31" t="s">
        <v>1745</v>
      </c>
      <c s="26" t="s">
        <v>54</v>
      </c>
      <c s="32" t="s">
        <v>1746</v>
      </c>
      <c s="33" t="s">
        <v>294</v>
      </c>
      <c s="34">
        <v>1</v>
      </c>
      <c s="35">
        <v>0</v>
      </c>
      <c s="35">
        <f>ROUND(ROUND(H131,2)*ROUND(G131,3),2)</f>
      </c>
      <c s="33" t="s">
        <v>436</v>
      </c>
      <c r="O131">
        <f>(I131*21)/100</f>
      </c>
      <c t="s">
        <v>27</v>
      </c>
    </row>
    <row r="132" spans="1:5" ht="12.75">
      <c r="A132" s="36" t="s">
        <v>58</v>
      </c>
      <c r="E132" s="37" t="s">
        <v>1746</v>
      </c>
    </row>
    <row r="133" spans="1:5" ht="12.75">
      <c r="A133" s="38" t="s">
        <v>59</v>
      </c>
      <c r="E133" s="39" t="s">
        <v>1733</v>
      </c>
    </row>
    <row r="134" spans="1:5" ht="12.75">
      <c r="A134" t="s">
        <v>61</v>
      </c>
      <c r="E134" s="37" t="s">
        <v>54</v>
      </c>
    </row>
    <row r="135" spans="1:16" ht="12.75">
      <c r="A135" s="26" t="s">
        <v>52</v>
      </c>
      <c s="31" t="s">
        <v>472</v>
      </c>
      <c s="31" t="s">
        <v>1747</v>
      </c>
      <c s="26" t="s">
        <v>54</v>
      </c>
      <c s="32" t="s">
        <v>1748</v>
      </c>
      <c s="33" t="s">
        <v>294</v>
      </c>
      <c s="34">
        <v>1</v>
      </c>
      <c s="35">
        <v>0</v>
      </c>
      <c s="35">
        <f>ROUND(ROUND(H135,2)*ROUND(G135,3),2)</f>
      </c>
      <c s="33" t="s">
        <v>436</v>
      </c>
      <c r="O135">
        <f>(I135*21)/100</f>
      </c>
      <c t="s">
        <v>27</v>
      </c>
    </row>
    <row r="136" spans="1:5" ht="12.75">
      <c r="A136" s="36" t="s">
        <v>58</v>
      </c>
      <c r="E136" s="37" t="s">
        <v>1748</v>
      </c>
    </row>
    <row r="137" spans="1:5" ht="12.75">
      <c r="A137" s="38" t="s">
        <v>59</v>
      </c>
      <c r="E137" s="39" t="s">
        <v>1733</v>
      </c>
    </row>
    <row r="138" spans="1:5" ht="12.75">
      <c r="A138" t="s">
        <v>61</v>
      </c>
      <c r="E138" s="37" t="s">
        <v>54</v>
      </c>
    </row>
    <row r="139" spans="1:16" ht="12.75">
      <c r="A139" s="26" t="s">
        <v>52</v>
      </c>
      <c s="31" t="s">
        <v>477</v>
      </c>
      <c s="31" t="s">
        <v>1749</v>
      </c>
      <c s="26" t="s">
        <v>54</v>
      </c>
      <c s="32" t="s">
        <v>1750</v>
      </c>
      <c s="33" t="s">
        <v>294</v>
      </c>
      <c s="34">
        <v>1</v>
      </c>
      <c s="35">
        <v>0</v>
      </c>
      <c s="35">
        <f>ROUND(ROUND(H139,2)*ROUND(G139,3),2)</f>
      </c>
      <c s="33" t="s">
        <v>436</v>
      </c>
      <c r="O139">
        <f>(I139*21)/100</f>
      </c>
      <c t="s">
        <v>27</v>
      </c>
    </row>
    <row r="140" spans="1:5" ht="12.75">
      <c r="A140" s="36" t="s">
        <v>58</v>
      </c>
      <c r="E140" s="37" t="s">
        <v>1750</v>
      </c>
    </row>
    <row r="141" spans="1:5" ht="12.75">
      <c r="A141" s="38" t="s">
        <v>59</v>
      </c>
      <c r="E141" s="39" t="s">
        <v>1733</v>
      </c>
    </row>
    <row r="142" spans="1:5" ht="12.75">
      <c r="A142" t="s">
        <v>61</v>
      </c>
      <c r="E142" s="37" t="s">
        <v>54</v>
      </c>
    </row>
    <row r="143" spans="1:18" ht="12.75" customHeight="1">
      <c r="A143" s="6" t="s">
        <v>50</v>
      </c>
      <c s="6"/>
      <c s="41" t="s">
        <v>37</v>
      </c>
      <c s="6"/>
      <c s="29" t="s">
        <v>594</v>
      </c>
      <c s="6"/>
      <c s="6"/>
      <c s="6"/>
      <c s="42">
        <f>0+Q143</f>
      </c>
      <c s="6"/>
      <c r="O143">
        <f>0+R143</f>
      </c>
      <c r="Q143">
        <f>0+I144+I148</f>
      </c>
      <c>
        <f>0+O144+O148</f>
      </c>
    </row>
    <row r="144" spans="1:16" ht="12.75">
      <c r="A144" s="26" t="s">
        <v>52</v>
      </c>
      <c s="31" t="s">
        <v>482</v>
      </c>
      <c s="31" t="s">
        <v>1751</v>
      </c>
      <c s="26" t="s">
        <v>54</v>
      </c>
      <c s="32" t="s">
        <v>1752</v>
      </c>
      <c s="33" t="s">
        <v>71</v>
      </c>
      <c s="34">
        <v>1.04</v>
      </c>
      <c s="35">
        <v>0</v>
      </c>
      <c s="35">
        <f>ROUND(ROUND(H144,2)*ROUND(G144,3),2)</f>
      </c>
      <c s="33" t="s">
        <v>355</v>
      </c>
      <c r="O144">
        <f>(I144*21)/100</f>
      </c>
      <c t="s">
        <v>27</v>
      </c>
    </row>
    <row r="145" spans="1:5" ht="25.5">
      <c r="A145" s="36" t="s">
        <v>58</v>
      </c>
      <c r="E145" s="37" t="s">
        <v>1753</v>
      </c>
    </row>
    <row r="146" spans="1:5" ht="25.5">
      <c r="A146" s="38" t="s">
        <v>59</v>
      </c>
      <c r="E146" s="44" t="s">
        <v>1754</v>
      </c>
    </row>
    <row r="147" spans="1:5" ht="12.75">
      <c r="A147" t="s">
        <v>61</v>
      </c>
      <c r="E147" s="37" t="s">
        <v>54</v>
      </c>
    </row>
    <row r="148" spans="1:16" ht="12.75">
      <c r="A148" s="26" t="s">
        <v>52</v>
      </c>
      <c s="31" t="s">
        <v>487</v>
      </c>
      <c s="31" t="s">
        <v>1755</v>
      </c>
      <c s="26" t="s">
        <v>54</v>
      </c>
      <c s="32" t="s">
        <v>1756</v>
      </c>
      <c s="33" t="s">
        <v>71</v>
      </c>
      <c s="34">
        <v>0.8</v>
      </c>
      <c s="35">
        <v>0</v>
      </c>
      <c s="35">
        <f>ROUND(ROUND(H148,2)*ROUND(G148,3),2)</f>
      </c>
      <c s="33" t="s">
        <v>355</v>
      </c>
      <c r="O148">
        <f>(I148*21)/100</f>
      </c>
      <c t="s">
        <v>27</v>
      </c>
    </row>
    <row r="149" spans="1:5" ht="25.5">
      <c r="A149" s="36" t="s">
        <v>58</v>
      </c>
      <c r="E149" s="37" t="s">
        <v>1757</v>
      </c>
    </row>
    <row r="150" spans="1:5" ht="25.5">
      <c r="A150" s="38" t="s">
        <v>59</v>
      </c>
      <c r="E150" s="44" t="s">
        <v>1758</v>
      </c>
    </row>
    <row r="151" spans="1:5" ht="12.75">
      <c r="A151" t="s">
        <v>61</v>
      </c>
      <c r="E151" s="37" t="s">
        <v>54</v>
      </c>
    </row>
    <row r="152" spans="1:18" ht="12.75" customHeight="1">
      <c r="A152" s="6" t="s">
        <v>50</v>
      </c>
      <c s="6"/>
      <c s="41" t="s">
        <v>176</v>
      </c>
      <c s="6"/>
      <c s="29" t="s">
        <v>177</v>
      </c>
      <c s="6"/>
      <c s="6"/>
      <c s="6"/>
      <c s="42">
        <f>0+Q152</f>
      </c>
      <c s="6"/>
      <c r="O152">
        <f>0+R152</f>
      </c>
      <c r="Q152">
        <f>0+I153+I157</f>
      </c>
      <c>
        <f>0+O153+O157</f>
      </c>
    </row>
    <row r="153" spans="1:16" ht="38.25">
      <c r="A153" s="26" t="s">
        <v>52</v>
      </c>
      <c s="31" t="s">
        <v>492</v>
      </c>
      <c s="31" t="s">
        <v>658</v>
      </c>
      <c s="26" t="s">
        <v>659</v>
      </c>
      <c s="32" t="s">
        <v>1229</v>
      </c>
      <c s="33" t="s">
        <v>182</v>
      </c>
      <c s="34">
        <v>18.72</v>
      </c>
      <c s="35">
        <v>0</v>
      </c>
      <c s="35">
        <f>ROUND(ROUND(H153,2)*ROUND(G153,3),2)</f>
      </c>
      <c s="33" t="s">
        <v>436</v>
      </c>
      <c r="O153">
        <f>(I153*21)/100</f>
      </c>
      <c t="s">
        <v>27</v>
      </c>
    </row>
    <row r="154" spans="1:5" ht="12.75">
      <c r="A154" s="36" t="s">
        <v>58</v>
      </c>
      <c r="E154" s="37" t="s">
        <v>54</v>
      </c>
    </row>
    <row r="155" spans="1:5" ht="12.75">
      <c r="A155" s="38" t="s">
        <v>59</v>
      </c>
      <c r="E155" s="39" t="s">
        <v>1759</v>
      </c>
    </row>
    <row r="156" spans="1:5" ht="102">
      <c r="A156" t="s">
        <v>61</v>
      </c>
      <c r="E156" s="37" t="s">
        <v>185</v>
      </c>
    </row>
    <row r="157" spans="1:16" ht="25.5">
      <c r="A157" s="26" t="s">
        <v>52</v>
      </c>
      <c s="31" t="s">
        <v>497</v>
      </c>
      <c s="31" t="s">
        <v>1760</v>
      </c>
      <c s="26" t="s">
        <v>1761</v>
      </c>
      <c s="32" t="s">
        <v>1762</v>
      </c>
      <c s="33" t="s">
        <v>182</v>
      </c>
      <c s="34">
        <v>0.015</v>
      </c>
      <c s="35">
        <v>0</v>
      </c>
      <c s="35">
        <f>ROUND(ROUND(H157,2)*ROUND(G157,3),2)</f>
      </c>
      <c s="33" t="s">
        <v>436</v>
      </c>
      <c r="O157">
        <f>(I157*21)/100</f>
      </c>
      <c t="s">
        <v>27</v>
      </c>
    </row>
    <row r="158" spans="1:5" ht="12.75">
      <c r="A158" s="36" t="s">
        <v>58</v>
      </c>
      <c r="E158" s="37" t="s">
        <v>54</v>
      </c>
    </row>
    <row r="159" spans="1:5" ht="12.75">
      <c r="A159" s="38" t="s">
        <v>59</v>
      </c>
      <c r="E159" s="39" t="s">
        <v>1763</v>
      </c>
    </row>
    <row r="160" spans="1:5" ht="102">
      <c r="A160" t="s">
        <v>61</v>
      </c>
      <c r="E160"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28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0+O9+O74+O95+O108+O165+O182+O275</f>
      </c>
      <c t="s">
        <v>26</v>
      </c>
    </row>
    <row r="3" spans="1:16" ht="15" customHeight="1">
      <c r="A3" t="s">
        <v>12</v>
      </c>
      <c s="12" t="s">
        <v>14</v>
      </c>
      <c s="13" t="s">
        <v>15</v>
      </c>
      <c s="1"/>
      <c s="14" t="s">
        <v>16</v>
      </c>
      <c s="1"/>
      <c s="9"/>
      <c s="8" t="s">
        <v>1766</v>
      </c>
      <c s="43">
        <f>0+I9+I74+I95+I108+I165+I182+I275</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1766</v>
      </c>
      <c s="6"/>
      <c s="18" t="s">
        <v>1767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1235</v>
      </c>
      <c s="26" t="s">
        <v>54</v>
      </c>
      <c s="32" t="s">
        <v>1236</v>
      </c>
      <c s="33" t="s">
        <v>71</v>
      </c>
      <c s="34">
        <v>2625</v>
      </c>
      <c s="35">
        <v>0</v>
      </c>
      <c s="35">
        <f>ROUND(ROUND(H10,2)*ROUND(G10,3),2)</f>
      </c>
      <c s="33" t="s">
        <v>57</v>
      </c>
      <c r="O10">
        <f>(I10*21)/100</f>
      </c>
      <c t="s">
        <v>27</v>
      </c>
    </row>
    <row r="11" spans="1:5" ht="12.75">
      <c r="A11" s="36" t="s">
        <v>58</v>
      </c>
      <c r="E11" s="37" t="s">
        <v>54</v>
      </c>
    </row>
    <row r="12" spans="1:5" ht="51">
      <c r="A12" s="38" t="s">
        <v>59</v>
      </c>
      <c r="E12" s="39" t="s">
        <v>1769</v>
      </c>
    </row>
    <row r="13" spans="1:5" ht="369.75">
      <c r="A13" t="s">
        <v>61</v>
      </c>
      <c r="E13" s="37" t="s">
        <v>524</v>
      </c>
    </row>
    <row r="14" spans="1:16" ht="12.75">
      <c r="A14" s="26" t="s">
        <v>52</v>
      </c>
      <c s="31" t="s">
        <v>27</v>
      </c>
      <c s="31" t="s">
        <v>521</v>
      </c>
      <c s="26" t="s">
        <v>54</v>
      </c>
      <c s="32" t="s">
        <v>522</v>
      </c>
      <c s="33" t="s">
        <v>71</v>
      </c>
      <c s="34">
        <v>1020</v>
      </c>
      <c s="35">
        <v>0</v>
      </c>
      <c s="35">
        <f>ROUND(ROUND(H14,2)*ROUND(G14,3),2)</f>
      </c>
      <c s="33" t="s">
        <v>57</v>
      </c>
      <c r="O14">
        <f>(I14*21)/100</f>
      </c>
      <c t="s">
        <v>27</v>
      </c>
    </row>
    <row r="15" spans="1:5" ht="12.75">
      <c r="A15" s="36" t="s">
        <v>58</v>
      </c>
      <c r="E15" s="37" t="s">
        <v>54</v>
      </c>
    </row>
    <row r="16" spans="1:5" ht="114.75">
      <c r="A16" s="38" t="s">
        <v>59</v>
      </c>
      <c r="E16" s="39" t="s">
        <v>1770</v>
      </c>
    </row>
    <row r="17" spans="1:5" ht="369.75">
      <c r="A17" t="s">
        <v>61</v>
      </c>
      <c r="E17" s="37" t="s">
        <v>524</v>
      </c>
    </row>
    <row r="18" spans="1:16" ht="12.75">
      <c r="A18" s="26" t="s">
        <v>52</v>
      </c>
      <c s="31" t="s">
        <v>26</v>
      </c>
      <c s="31" t="s">
        <v>529</v>
      </c>
      <c s="26" t="s">
        <v>54</v>
      </c>
      <c s="32" t="s">
        <v>530</v>
      </c>
      <c s="33" t="s">
        <v>71</v>
      </c>
      <c s="34">
        <v>98.75</v>
      </c>
      <c s="35">
        <v>0</v>
      </c>
      <c s="35">
        <f>ROUND(ROUND(H18,2)*ROUND(G18,3),2)</f>
      </c>
      <c s="33" t="s">
        <v>57</v>
      </c>
      <c r="O18">
        <f>(I18*21)/100</f>
      </c>
      <c t="s">
        <v>27</v>
      </c>
    </row>
    <row r="19" spans="1:5" ht="12.75">
      <c r="A19" s="36" t="s">
        <v>58</v>
      </c>
      <c r="E19" s="37" t="s">
        <v>54</v>
      </c>
    </row>
    <row r="20" spans="1:5" ht="89.25">
      <c r="A20" s="38" t="s">
        <v>59</v>
      </c>
      <c r="E20" s="39" t="s">
        <v>1771</v>
      </c>
    </row>
    <row r="21" spans="1:5" ht="318.75">
      <c r="A21" t="s">
        <v>61</v>
      </c>
      <c r="E21" s="37" t="s">
        <v>532</v>
      </c>
    </row>
    <row r="22" spans="1:16" ht="12.75">
      <c r="A22" s="26" t="s">
        <v>52</v>
      </c>
      <c s="31" t="s">
        <v>37</v>
      </c>
      <c s="31" t="s">
        <v>533</v>
      </c>
      <c s="26" t="s">
        <v>54</v>
      </c>
      <c s="32" t="s">
        <v>534</v>
      </c>
      <c s="33" t="s">
        <v>71</v>
      </c>
      <c s="34">
        <v>10.5</v>
      </c>
      <c s="35">
        <v>0</v>
      </c>
      <c s="35">
        <f>ROUND(ROUND(H22,2)*ROUND(G22,3),2)</f>
      </c>
      <c s="33" t="s">
        <v>57</v>
      </c>
      <c r="O22">
        <f>(I22*21)/100</f>
      </c>
      <c t="s">
        <v>27</v>
      </c>
    </row>
    <row r="23" spans="1:5" ht="12.75">
      <c r="A23" s="36" t="s">
        <v>58</v>
      </c>
      <c r="E23" s="37" t="s">
        <v>54</v>
      </c>
    </row>
    <row r="24" spans="1:5" ht="51">
      <c r="A24" s="38" t="s">
        <v>59</v>
      </c>
      <c r="E24" s="39" t="s">
        <v>1772</v>
      </c>
    </row>
    <row r="25" spans="1:5" ht="318.75">
      <c r="A25" t="s">
        <v>61</v>
      </c>
      <c r="E25" s="37" t="s">
        <v>532</v>
      </c>
    </row>
    <row r="26" spans="1:16" ht="12.75">
      <c r="A26" s="26" t="s">
        <v>52</v>
      </c>
      <c s="31" t="s">
        <v>39</v>
      </c>
      <c s="31" t="s">
        <v>707</v>
      </c>
      <c s="26" t="s">
        <v>54</v>
      </c>
      <c s="32" t="s">
        <v>708</v>
      </c>
      <c s="33" t="s">
        <v>71</v>
      </c>
      <c s="34">
        <v>1129.25</v>
      </c>
      <c s="35">
        <v>0</v>
      </c>
      <c s="35">
        <f>ROUND(ROUND(H26,2)*ROUND(G26,3),2)</f>
      </c>
      <c s="33" t="s">
        <v>57</v>
      </c>
      <c r="O26">
        <f>(I26*21)/100</f>
      </c>
      <c t="s">
        <v>27</v>
      </c>
    </row>
    <row r="27" spans="1:5" ht="12.75">
      <c r="A27" s="36" t="s">
        <v>58</v>
      </c>
      <c r="E27" s="37" t="s">
        <v>54</v>
      </c>
    </row>
    <row r="28" spans="1:5" ht="89.25">
      <c r="A28" s="38" t="s">
        <v>59</v>
      </c>
      <c r="E28" s="39" t="s">
        <v>1773</v>
      </c>
    </row>
    <row r="29" spans="1:5" ht="191.25">
      <c r="A29" t="s">
        <v>61</v>
      </c>
      <c r="E29" s="37" t="s">
        <v>710</v>
      </c>
    </row>
    <row r="30" spans="1:16" ht="12.75">
      <c r="A30" s="26" t="s">
        <v>52</v>
      </c>
      <c s="31" t="s">
        <v>41</v>
      </c>
      <c s="31" t="s">
        <v>1774</v>
      </c>
      <c s="26" t="s">
        <v>54</v>
      </c>
      <c s="32" t="s">
        <v>1775</v>
      </c>
      <c s="33" t="s">
        <v>71</v>
      </c>
      <c s="34">
        <v>76635</v>
      </c>
      <c s="35">
        <v>0</v>
      </c>
      <c s="35">
        <f>ROUND(ROUND(H30,2)*ROUND(G30,3),2)</f>
      </c>
      <c s="33" t="s">
        <v>57</v>
      </c>
      <c r="O30">
        <f>(I30*21)/100</f>
      </c>
      <c t="s">
        <v>27</v>
      </c>
    </row>
    <row r="31" spans="1:5" ht="12.75">
      <c r="A31" s="36" t="s">
        <v>58</v>
      </c>
      <c r="E31" s="37" t="s">
        <v>54</v>
      </c>
    </row>
    <row r="32" spans="1:5" ht="267.75">
      <c r="A32" s="38" t="s">
        <v>59</v>
      </c>
      <c r="E32" s="39" t="s">
        <v>1776</v>
      </c>
    </row>
    <row r="33" spans="1:5" ht="280.5">
      <c r="A33" t="s">
        <v>61</v>
      </c>
      <c r="E33" s="37" t="s">
        <v>1777</v>
      </c>
    </row>
    <row r="34" spans="1:16" ht="12.75">
      <c r="A34" s="26" t="s">
        <v>52</v>
      </c>
      <c s="31" t="s">
        <v>90</v>
      </c>
      <c s="31" t="s">
        <v>541</v>
      </c>
      <c s="26" t="s">
        <v>54</v>
      </c>
      <c s="32" t="s">
        <v>542</v>
      </c>
      <c s="33" t="s">
        <v>71</v>
      </c>
      <c s="34">
        <v>197.4</v>
      </c>
      <c s="35">
        <v>0</v>
      </c>
      <c s="35">
        <f>ROUND(ROUND(H34,2)*ROUND(G34,3),2)</f>
      </c>
      <c s="33" t="s">
        <v>57</v>
      </c>
      <c r="O34">
        <f>(I34*21)/100</f>
      </c>
      <c t="s">
        <v>27</v>
      </c>
    </row>
    <row r="35" spans="1:5" ht="12.75">
      <c r="A35" s="36" t="s">
        <v>58</v>
      </c>
      <c r="E35" s="37" t="s">
        <v>54</v>
      </c>
    </row>
    <row r="36" spans="1:5" ht="127.5">
      <c r="A36" s="38" t="s">
        <v>59</v>
      </c>
      <c r="E36" s="39" t="s">
        <v>1778</v>
      </c>
    </row>
    <row r="37" spans="1:5" ht="229.5">
      <c r="A37" t="s">
        <v>61</v>
      </c>
      <c r="E37" s="37" t="s">
        <v>544</v>
      </c>
    </row>
    <row r="38" spans="1:16" ht="12.75">
      <c r="A38" s="26" t="s">
        <v>52</v>
      </c>
      <c s="31" t="s">
        <v>95</v>
      </c>
      <c s="31" t="s">
        <v>549</v>
      </c>
      <c s="26" t="s">
        <v>54</v>
      </c>
      <c s="32" t="s">
        <v>550</v>
      </c>
      <c s="33" t="s">
        <v>71</v>
      </c>
      <c s="34">
        <v>18.6</v>
      </c>
      <c s="35">
        <v>0</v>
      </c>
      <c s="35">
        <f>ROUND(ROUND(H38,2)*ROUND(G38,3),2)</f>
      </c>
      <c s="33" t="s">
        <v>57</v>
      </c>
      <c r="O38">
        <f>(I38*21)/100</f>
      </c>
      <c t="s">
        <v>27</v>
      </c>
    </row>
    <row r="39" spans="1:5" ht="12.75">
      <c r="A39" s="36" t="s">
        <v>58</v>
      </c>
      <c r="E39" s="37" t="s">
        <v>54</v>
      </c>
    </row>
    <row r="40" spans="1:5" ht="51">
      <c r="A40" s="38" t="s">
        <v>59</v>
      </c>
      <c r="E40" s="39" t="s">
        <v>1779</v>
      </c>
    </row>
    <row r="41" spans="1:5" ht="293.25">
      <c r="A41" t="s">
        <v>61</v>
      </c>
      <c r="E41" s="37" t="s">
        <v>552</v>
      </c>
    </row>
    <row r="42" spans="1:16" ht="12.75">
      <c r="A42" s="26" t="s">
        <v>52</v>
      </c>
      <c s="31" t="s">
        <v>44</v>
      </c>
      <c s="31" t="s">
        <v>557</v>
      </c>
      <c s="26" t="s">
        <v>54</v>
      </c>
      <c s="32" t="s">
        <v>558</v>
      </c>
      <c s="33" t="s">
        <v>315</v>
      </c>
      <c s="34">
        <v>21086</v>
      </c>
      <c s="35">
        <v>0</v>
      </c>
      <c s="35">
        <f>ROUND(ROUND(H42,2)*ROUND(G42,3),2)</f>
      </c>
      <c s="33" t="s">
        <v>57</v>
      </c>
      <c r="O42">
        <f>(I42*21)/100</f>
      </c>
      <c t="s">
        <v>27</v>
      </c>
    </row>
    <row r="43" spans="1:5" ht="12.75">
      <c r="A43" s="36" t="s">
        <v>58</v>
      </c>
      <c r="E43" s="37" t="s">
        <v>54</v>
      </c>
    </row>
    <row r="44" spans="1:5" ht="89.25">
      <c r="A44" s="38" t="s">
        <v>59</v>
      </c>
      <c r="E44" s="39" t="s">
        <v>1780</v>
      </c>
    </row>
    <row r="45" spans="1:5" ht="25.5">
      <c r="A45" t="s">
        <v>61</v>
      </c>
      <c r="E45" s="37" t="s">
        <v>560</v>
      </c>
    </row>
    <row r="46" spans="1:16" ht="12.75">
      <c r="A46" s="26" t="s">
        <v>52</v>
      </c>
      <c s="31" t="s">
        <v>46</v>
      </c>
      <c s="31" t="s">
        <v>561</v>
      </c>
      <c s="26" t="s">
        <v>54</v>
      </c>
      <c s="32" t="s">
        <v>562</v>
      </c>
      <c s="33" t="s">
        <v>315</v>
      </c>
      <c s="34">
        <v>12537</v>
      </c>
      <c s="35">
        <v>0</v>
      </c>
      <c s="35">
        <f>ROUND(ROUND(H46,2)*ROUND(G46,3),2)</f>
      </c>
      <c s="33" t="s">
        <v>57</v>
      </c>
      <c r="O46">
        <f>(I46*21)/100</f>
      </c>
      <c t="s">
        <v>27</v>
      </c>
    </row>
    <row r="47" spans="1:5" ht="12.75">
      <c r="A47" s="36" t="s">
        <v>58</v>
      </c>
      <c r="E47" s="37" t="s">
        <v>54</v>
      </c>
    </row>
    <row r="48" spans="1:5" ht="51">
      <c r="A48" s="38" t="s">
        <v>59</v>
      </c>
      <c r="E48" s="39" t="s">
        <v>1781</v>
      </c>
    </row>
    <row r="49" spans="1:5" ht="38.25">
      <c r="A49" t="s">
        <v>61</v>
      </c>
      <c r="E49" s="37" t="s">
        <v>564</v>
      </c>
    </row>
    <row r="50" spans="1:16" ht="12.75">
      <c r="A50" s="26" t="s">
        <v>52</v>
      </c>
      <c s="31" t="s">
        <v>48</v>
      </c>
      <c s="31" t="s">
        <v>1782</v>
      </c>
      <c s="26" t="s">
        <v>54</v>
      </c>
      <c s="32" t="s">
        <v>1783</v>
      </c>
      <c s="33" t="s">
        <v>315</v>
      </c>
      <c s="34">
        <v>12537</v>
      </c>
      <c s="35">
        <v>0</v>
      </c>
      <c s="35">
        <f>ROUND(ROUND(H50,2)*ROUND(G50,3),2)</f>
      </c>
      <c s="33" t="s">
        <v>57</v>
      </c>
      <c r="O50">
        <f>(I50*21)/100</f>
      </c>
      <c t="s">
        <v>27</v>
      </c>
    </row>
    <row r="51" spans="1:5" ht="12.75">
      <c r="A51" s="36" t="s">
        <v>58</v>
      </c>
      <c r="E51" s="37" t="s">
        <v>54</v>
      </c>
    </row>
    <row r="52" spans="1:5" ht="51">
      <c r="A52" s="38" t="s">
        <v>59</v>
      </c>
      <c r="E52" s="39" t="s">
        <v>1784</v>
      </c>
    </row>
    <row r="53" spans="1:5" ht="25.5">
      <c r="A53" t="s">
        <v>61</v>
      </c>
      <c r="E53" s="37" t="s">
        <v>1785</v>
      </c>
    </row>
    <row r="54" spans="1:16" ht="12.75">
      <c r="A54" s="26" t="s">
        <v>52</v>
      </c>
      <c s="31" t="s">
        <v>111</v>
      </c>
      <c s="31" t="s">
        <v>569</v>
      </c>
      <c s="26" t="s">
        <v>54</v>
      </c>
      <c s="32" t="s">
        <v>570</v>
      </c>
      <c s="33" t="s">
        <v>315</v>
      </c>
      <c s="34">
        <v>12537</v>
      </c>
      <c s="35">
        <v>0</v>
      </c>
      <c s="35">
        <f>ROUND(ROUND(H54,2)*ROUND(G54,3),2)</f>
      </c>
      <c s="33" t="s">
        <v>57</v>
      </c>
      <c r="O54">
        <f>(I54*21)/100</f>
      </c>
      <c t="s">
        <v>27</v>
      </c>
    </row>
    <row r="55" spans="1:5" ht="12.75">
      <c r="A55" s="36" t="s">
        <v>58</v>
      </c>
      <c r="E55" s="37" t="s">
        <v>54</v>
      </c>
    </row>
    <row r="56" spans="1:5" ht="51">
      <c r="A56" s="38" t="s">
        <v>59</v>
      </c>
      <c r="E56" s="39" t="s">
        <v>1784</v>
      </c>
    </row>
    <row r="57" spans="1:5" ht="38.25">
      <c r="A57" t="s">
        <v>61</v>
      </c>
      <c r="E57" s="37" t="s">
        <v>571</v>
      </c>
    </row>
    <row r="58" spans="1:16" ht="12.75">
      <c r="A58" s="26" t="s">
        <v>52</v>
      </c>
      <c s="31" t="s">
        <v>115</v>
      </c>
      <c s="31" t="s">
        <v>572</v>
      </c>
      <c s="26" t="s">
        <v>54</v>
      </c>
      <c s="32" t="s">
        <v>573</v>
      </c>
      <c s="33" t="s">
        <v>71</v>
      </c>
      <c s="34">
        <v>125.37</v>
      </c>
      <c s="35">
        <v>0</v>
      </c>
      <c s="35">
        <f>ROUND(ROUND(H58,2)*ROUND(G58,3),2)</f>
      </c>
      <c s="33" t="s">
        <v>57</v>
      </c>
      <c r="O58">
        <f>(I58*21)/100</f>
      </c>
      <c t="s">
        <v>27</v>
      </c>
    </row>
    <row r="59" spans="1:5" ht="12.75">
      <c r="A59" s="36" t="s">
        <v>58</v>
      </c>
      <c r="E59" s="37" t="s">
        <v>54</v>
      </c>
    </row>
    <row r="60" spans="1:5" ht="63.75">
      <c r="A60" s="38" t="s">
        <v>59</v>
      </c>
      <c r="E60" s="39" t="s">
        <v>1786</v>
      </c>
    </row>
    <row r="61" spans="1:5" ht="38.25">
      <c r="A61" t="s">
        <v>61</v>
      </c>
      <c r="E61" s="37" t="s">
        <v>575</v>
      </c>
    </row>
    <row r="62" spans="1:16" ht="12.75">
      <c r="A62" s="26" t="s">
        <v>52</v>
      </c>
      <c s="31" t="s">
        <v>119</v>
      </c>
      <c s="31" t="s">
        <v>1787</v>
      </c>
      <c s="26" t="s">
        <v>54</v>
      </c>
      <c s="32" t="s">
        <v>1788</v>
      </c>
      <c s="33" t="s">
        <v>82</v>
      </c>
      <c s="34">
        <v>15</v>
      </c>
      <c s="35">
        <v>0</v>
      </c>
      <c s="35">
        <f>ROUND(ROUND(H62,2)*ROUND(G62,3),2)</f>
      </c>
      <c s="33" t="s">
        <v>325</v>
      </c>
      <c r="O62">
        <f>(I62*21)/100</f>
      </c>
      <c t="s">
        <v>27</v>
      </c>
    </row>
    <row r="63" spans="1:5" ht="12.75">
      <c r="A63" s="36" t="s">
        <v>58</v>
      </c>
      <c r="E63" s="37" t="s">
        <v>54</v>
      </c>
    </row>
    <row r="64" spans="1:5" ht="12.75">
      <c r="A64" s="38" t="s">
        <v>59</v>
      </c>
      <c r="E64" s="39" t="s">
        <v>1789</v>
      </c>
    </row>
    <row r="65" spans="1:5" ht="12.75">
      <c r="A65" t="s">
        <v>61</v>
      </c>
      <c r="E65" s="37" t="s">
        <v>1790</v>
      </c>
    </row>
    <row r="66" spans="1:16" ht="25.5">
      <c r="A66" s="26" t="s">
        <v>52</v>
      </c>
      <c s="31" t="s">
        <v>123</v>
      </c>
      <c s="31" t="s">
        <v>1791</v>
      </c>
      <c s="26" t="s">
        <v>54</v>
      </c>
      <c s="32" t="s">
        <v>1792</v>
      </c>
      <c s="33" t="s">
        <v>294</v>
      </c>
      <c s="34">
        <v>1</v>
      </c>
      <c s="35">
        <v>0</v>
      </c>
      <c s="35">
        <f>ROUND(ROUND(H66,2)*ROUND(G66,3),2)</f>
      </c>
      <c s="33" t="s">
        <v>325</v>
      </c>
      <c r="O66">
        <f>(I66*21)/100</f>
      </c>
      <c t="s">
        <v>27</v>
      </c>
    </row>
    <row r="67" spans="1:5" ht="12.75">
      <c r="A67" s="36" t="s">
        <v>58</v>
      </c>
      <c r="E67" s="37" t="s">
        <v>54</v>
      </c>
    </row>
    <row r="68" spans="1:5" ht="38.25">
      <c r="A68" s="38" t="s">
        <v>59</v>
      </c>
      <c r="E68" s="39" t="s">
        <v>1793</v>
      </c>
    </row>
    <row r="69" spans="1:5" ht="12.75">
      <c r="A69" t="s">
        <v>61</v>
      </c>
      <c r="E69" s="37" t="s">
        <v>1794</v>
      </c>
    </row>
    <row r="70" spans="1:16" ht="25.5">
      <c r="A70" s="26" t="s">
        <v>52</v>
      </c>
      <c s="31" t="s">
        <v>129</v>
      </c>
      <c s="31" t="s">
        <v>716</v>
      </c>
      <c s="26" t="s">
        <v>54</v>
      </c>
      <c s="32" t="s">
        <v>717</v>
      </c>
      <c s="33" t="s">
        <v>71</v>
      </c>
      <c s="34">
        <v>1880.55</v>
      </c>
      <c s="35">
        <v>0</v>
      </c>
      <c s="35">
        <f>ROUND(ROUND(H70,2)*ROUND(G70,3),2)</f>
      </c>
      <c s="33" t="s">
        <v>325</v>
      </c>
      <c r="O70">
        <f>(I70*21)/100</f>
      </c>
      <c t="s">
        <v>27</v>
      </c>
    </row>
    <row r="71" spans="1:5" ht="12.75">
      <c r="A71" s="36" t="s">
        <v>58</v>
      </c>
      <c r="E71" s="37" t="s">
        <v>54</v>
      </c>
    </row>
    <row r="72" spans="1:5" ht="25.5">
      <c r="A72" s="38" t="s">
        <v>59</v>
      </c>
      <c r="E72" s="39" t="s">
        <v>1795</v>
      </c>
    </row>
    <row r="73" spans="1:5" ht="12.75">
      <c r="A73" t="s">
        <v>61</v>
      </c>
      <c r="E73" s="37" t="s">
        <v>579</v>
      </c>
    </row>
    <row r="74" spans="1:18" ht="12.75" customHeight="1">
      <c r="A74" s="6" t="s">
        <v>50</v>
      </c>
      <c s="6"/>
      <c s="41" t="s">
        <v>145</v>
      </c>
      <c s="6"/>
      <c s="29" t="s">
        <v>580</v>
      </c>
      <c s="6"/>
      <c s="6"/>
      <c s="6"/>
      <c s="42">
        <f>0+Q74</f>
      </c>
      <c s="6"/>
      <c r="O74">
        <f>0+R74</f>
      </c>
      <c r="Q74">
        <f>0+I75+I79+I83+I87+I91</f>
      </c>
      <c>
        <f>0+O75+O79+O83+O87+O91</f>
      </c>
    </row>
    <row r="75" spans="1:16" ht="12.75">
      <c r="A75" s="26" t="s">
        <v>52</v>
      </c>
      <c s="31" t="s">
        <v>133</v>
      </c>
      <c s="31" t="s">
        <v>581</v>
      </c>
      <c s="26" t="s">
        <v>54</v>
      </c>
      <c s="32" t="s">
        <v>582</v>
      </c>
      <c s="33" t="s">
        <v>71</v>
      </c>
      <c s="34">
        <v>647.51</v>
      </c>
      <c s="35">
        <v>0</v>
      </c>
      <c s="35">
        <f>ROUND(ROUND(H75,2)*ROUND(G75,3),2)</f>
      </c>
      <c s="33" t="s">
        <v>57</v>
      </c>
      <c r="O75">
        <f>(I75*21)/100</f>
      </c>
      <c t="s">
        <v>27</v>
      </c>
    </row>
    <row r="76" spans="1:5" ht="12.75">
      <c r="A76" s="36" t="s">
        <v>58</v>
      </c>
      <c r="E76" s="37" t="s">
        <v>54</v>
      </c>
    </row>
    <row r="77" spans="1:5" ht="140.25">
      <c r="A77" s="38" t="s">
        <v>59</v>
      </c>
      <c r="E77" s="39" t="s">
        <v>1796</v>
      </c>
    </row>
    <row r="78" spans="1:5" ht="38.25">
      <c r="A78" t="s">
        <v>61</v>
      </c>
      <c r="E78" s="37" t="s">
        <v>584</v>
      </c>
    </row>
    <row r="79" spans="1:16" ht="12.75">
      <c r="A79" s="26" t="s">
        <v>52</v>
      </c>
      <c s="31" t="s">
        <v>137</v>
      </c>
      <c s="31" t="s">
        <v>1797</v>
      </c>
      <c s="26" t="s">
        <v>54</v>
      </c>
      <c s="32" t="s">
        <v>1798</v>
      </c>
      <c s="33" t="s">
        <v>315</v>
      </c>
      <c s="34">
        <v>2312.05</v>
      </c>
      <c s="35">
        <v>0</v>
      </c>
      <c s="35">
        <f>ROUND(ROUND(H79,2)*ROUND(G79,3),2)</f>
      </c>
      <c s="33" t="s">
        <v>57</v>
      </c>
      <c r="O79">
        <f>(I79*21)/100</f>
      </c>
      <c t="s">
        <v>27</v>
      </c>
    </row>
    <row r="80" spans="1:5" ht="12.75">
      <c r="A80" s="36" t="s">
        <v>58</v>
      </c>
      <c r="E80" s="37" t="s">
        <v>54</v>
      </c>
    </row>
    <row r="81" spans="1:5" ht="140.25">
      <c r="A81" s="38" t="s">
        <v>59</v>
      </c>
      <c r="E81" s="39" t="s">
        <v>1799</v>
      </c>
    </row>
    <row r="82" spans="1:5" ht="25.5">
      <c r="A82" t="s">
        <v>61</v>
      </c>
      <c r="E82" s="37" t="s">
        <v>1800</v>
      </c>
    </row>
    <row r="83" spans="1:16" ht="12.75">
      <c r="A83" s="26" t="s">
        <v>52</v>
      </c>
      <c s="31" t="s">
        <v>141</v>
      </c>
      <c s="31" t="s">
        <v>1801</v>
      </c>
      <c s="26" t="s">
        <v>54</v>
      </c>
      <c s="32" t="s">
        <v>1802</v>
      </c>
      <c s="33" t="s">
        <v>315</v>
      </c>
      <c s="34">
        <v>11</v>
      </c>
      <c s="35">
        <v>0</v>
      </c>
      <c s="35">
        <f>ROUND(ROUND(H83,2)*ROUND(G83,3),2)</f>
      </c>
      <c s="33" t="s">
        <v>57</v>
      </c>
      <c r="O83">
        <f>(I83*21)/100</f>
      </c>
      <c t="s">
        <v>27</v>
      </c>
    </row>
    <row r="84" spans="1:5" ht="12.75">
      <c r="A84" s="36" t="s">
        <v>58</v>
      </c>
      <c r="E84" s="37" t="s">
        <v>54</v>
      </c>
    </row>
    <row r="85" spans="1:5" ht="51">
      <c r="A85" s="38" t="s">
        <v>59</v>
      </c>
      <c r="E85" s="39" t="s">
        <v>1803</v>
      </c>
    </row>
    <row r="86" spans="1:5" ht="25.5">
      <c r="A86" t="s">
        <v>61</v>
      </c>
      <c r="E86" s="37" t="s">
        <v>1804</v>
      </c>
    </row>
    <row r="87" spans="1:16" ht="12.75">
      <c r="A87" s="26" t="s">
        <v>52</v>
      </c>
      <c s="31" t="s">
        <v>145</v>
      </c>
      <c s="31" t="s">
        <v>1805</v>
      </c>
      <c s="26" t="s">
        <v>54</v>
      </c>
      <c s="32" t="s">
        <v>1806</v>
      </c>
      <c s="33" t="s">
        <v>71</v>
      </c>
      <c s="34">
        <v>5</v>
      </c>
      <c s="35">
        <v>0</v>
      </c>
      <c s="35">
        <f>ROUND(ROUND(H87,2)*ROUND(G87,3),2)</f>
      </c>
      <c s="33" t="s">
        <v>57</v>
      </c>
      <c r="O87">
        <f>(I87*21)/100</f>
      </c>
      <c t="s">
        <v>27</v>
      </c>
    </row>
    <row r="88" spans="1:5" ht="12.75">
      <c r="A88" s="36" t="s">
        <v>58</v>
      </c>
      <c r="E88" s="37" t="s">
        <v>54</v>
      </c>
    </row>
    <row r="89" spans="1:5" ht="76.5">
      <c r="A89" s="38" t="s">
        <v>59</v>
      </c>
      <c r="E89" s="39" t="s">
        <v>1807</v>
      </c>
    </row>
    <row r="90" spans="1:5" ht="369.75">
      <c r="A90" t="s">
        <v>61</v>
      </c>
      <c r="E90" s="37" t="s">
        <v>749</v>
      </c>
    </row>
    <row r="91" spans="1:16" ht="12.75">
      <c r="A91" s="26" t="s">
        <v>52</v>
      </c>
      <c s="31" t="s">
        <v>149</v>
      </c>
      <c s="31" t="s">
        <v>1808</v>
      </c>
      <c s="26" t="s">
        <v>54</v>
      </c>
      <c s="32" t="s">
        <v>1809</v>
      </c>
      <c s="33" t="s">
        <v>315</v>
      </c>
      <c s="34">
        <v>12537</v>
      </c>
      <c s="35">
        <v>0</v>
      </c>
      <c s="35">
        <f>ROUND(ROUND(H91,2)*ROUND(G91,3),2)</f>
      </c>
      <c s="33" t="s">
        <v>57</v>
      </c>
      <c r="O91">
        <f>(I91*21)/100</f>
      </c>
      <c t="s">
        <v>27</v>
      </c>
    </row>
    <row r="92" spans="1:5" ht="12.75">
      <c r="A92" s="36" t="s">
        <v>58</v>
      </c>
      <c r="E92" s="37" t="s">
        <v>54</v>
      </c>
    </row>
    <row r="93" spans="1:5" ht="63.75">
      <c r="A93" s="38" t="s">
        <v>59</v>
      </c>
      <c r="E93" s="39" t="s">
        <v>1810</v>
      </c>
    </row>
    <row r="94" spans="1:5" ht="102">
      <c r="A94" t="s">
        <v>61</v>
      </c>
      <c r="E94" s="37" t="s">
        <v>1811</v>
      </c>
    </row>
    <row r="95" spans="1:18" ht="12.75" customHeight="1">
      <c r="A95" s="6" t="s">
        <v>50</v>
      </c>
      <c s="6"/>
      <c s="41" t="s">
        <v>593</v>
      </c>
      <c s="6"/>
      <c s="29" t="s">
        <v>594</v>
      </c>
      <c s="6"/>
      <c s="6"/>
      <c s="6"/>
      <c s="42">
        <f>0+Q95</f>
      </c>
      <c s="6"/>
      <c r="O95">
        <f>0+R95</f>
      </c>
      <c r="Q95">
        <f>0+I96+I100+I104</f>
      </c>
      <c>
        <f>0+O96+O100+O104</f>
      </c>
    </row>
    <row r="96" spans="1:16" ht="12.75">
      <c r="A96" s="26" t="s">
        <v>52</v>
      </c>
      <c s="31" t="s">
        <v>153</v>
      </c>
      <c s="31" t="s">
        <v>599</v>
      </c>
      <c s="26" t="s">
        <v>54</v>
      </c>
      <c s="32" t="s">
        <v>600</v>
      </c>
      <c s="33" t="s">
        <v>71</v>
      </c>
      <c s="34">
        <v>11.3</v>
      </c>
      <c s="35">
        <v>0</v>
      </c>
      <c s="35">
        <f>ROUND(ROUND(H96,2)*ROUND(G96,3),2)</f>
      </c>
      <c s="33" t="s">
        <v>57</v>
      </c>
      <c r="O96">
        <f>(I96*21)/100</f>
      </c>
      <c t="s">
        <v>27</v>
      </c>
    </row>
    <row r="97" spans="1:5" ht="12.75">
      <c r="A97" s="36" t="s">
        <v>58</v>
      </c>
      <c r="E97" s="37" t="s">
        <v>54</v>
      </c>
    </row>
    <row r="98" spans="1:5" ht="102">
      <c r="A98" s="38" t="s">
        <v>59</v>
      </c>
      <c r="E98" s="39" t="s">
        <v>1812</v>
      </c>
    </row>
    <row r="99" spans="1:5" ht="369.75">
      <c r="A99" t="s">
        <v>61</v>
      </c>
      <c r="E99" s="37" t="s">
        <v>598</v>
      </c>
    </row>
    <row r="100" spans="1:16" ht="12.75">
      <c r="A100" s="26" t="s">
        <v>52</v>
      </c>
      <c s="31" t="s">
        <v>159</v>
      </c>
      <c s="31" t="s">
        <v>606</v>
      </c>
      <c s="26" t="s">
        <v>54</v>
      </c>
      <c s="32" t="s">
        <v>607</v>
      </c>
      <c s="33" t="s">
        <v>71</v>
      </c>
      <c s="34">
        <v>14.276</v>
      </c>
      <c s="35">
        <v>0</v>
      </c>
      <c s="35">
        <f>ROUND(ROUND(H100,2)*ROUND(G100,3),2)</f>
      </c>
      <c s="33" t="s">
        <v>57</v>
      </c>
      <c r="O100">
        <f>(I100*21)/100</f>
      </c>
      <c t="s">
        <v>27</v>
      </c>
    </row>
    <row r="101" spans="1:5" ht="12.75">
      <c r="A101" s="36" t="s">
        <v>58</v>
      </c>
      <c r="E101" s="37" t="s">
        <v>54</v>
      </c>
    </row>
    <row r="102" spans="1:5" ht="178.5">
      <c r="A102" s="38" t="s">
        <v>59</v>
      </c>
      <c r="E102" s="39" t="s">
        <v>1813</v>
      </c>
    </row>
    <row r="103" spans="1:5" ht="38.25">
      <c r="A103" t="s">
        <v>61</v>
      </c>
      <c r="E103" s="37" t="s">
        <v>605</v>
      </c>
    </row>
    <row r="104" spans="1:16" ht="12.75">
      <c r="A104" s="26" t="s">
        <v>52</v>
      </c>
      <c s="31" t="s">
        <v>164</v>
      </c>
      <c s="31" t="s">
        <v>609</v>
      </c>
      <c s="26" t="s">
        <v>54</v>
      </c>
      <c s="32" t="s">
        <v>610</v>
      </c>
      <c s="33" t="s">
        <v>71</v>
      </c>
      <c s="34">
        <v>4.84</v>
      </c>
      <c s="35">
        <v>0</v>
      </c>
      <c s="35">
        <f>ROUND(ROUND(H104,2)*ROUND(G104,3),2)</f>
      </c>
      <c s="33" t="s">
        <v>57</v>
      </c>
      <c r="O104">
        <f>(I104*21)/100</f>
      </c>
      <c t="s">
        <v>27</v>
      </c>
    </row>
    <row r="105" spans="1:5" ht="12.75">
      <c r="A105" s="36" t="s">
        <v>58</v>
      </c>
      <c r="E105" s="37" t="s">
        <v>54</v>
      </c>
    </row>
    <row r="106" spans="1:5" ht="63.75">
      <c r="A106" s="38" t="s">
        <v>59</v>
      </c>
      <c r="E106" s="39" t="s">
        <v>1814</v>
      </c>
    </row>
    <row r="107" spans="1:5" ht="102">
      <c r="A107" t="s">
        <v>61</v>
      </c>
      <c r="E107" s="37" t="s">
        <v>612</v>
      </c>
    </row>
    <row r="108" spans="1:18" ht="12.75" customHeight="1">
      <c r="A108" s="6" t="s">
        <v>50</v>
      </c>
      <c s="6"/>
      <c s="41" t="s">
        <v>831</v>
      </c>
      <c s="6"/>
      <c s="29" t="s">
        <v>851</v>
      </c>
      <c s="6"/>
      <c s="6"/>
      <c s="6"/>
      <c s="42">
        <f>0+Q108</f>
      </c>
      <c s="6"/>
      <c r="O108">
        <f>0+R108</f>
      </c>
      <c r="Q108">
        <f>0+I109+I113+I117+I121+I125+I129+I133+I137+I141+I145+I149+I153+I157+I161</f>
      </c>
      <c>
        <f>0+O109+O113+O117+O121+O125+O129+O133+O137+O141+O145+O149+O153+O157+O161</f>
      </c>
    </row>
    <row r="109" spans="1:16" ht="12.75">
      <c r="A109" s="26" t="s">
        <v>52</v>
      </c>
      <c s="31" t="s">
        <v>168</v>
      </c>
      <c s="31" t="s">
        <v>1429</v>
      </c>
      <c s="26" t="s">
        <v>54</v>
      </c>
      <c s="32" t="s">
        <v>1430</v>
      </c>
      <c s="33" t="s">
        <v>71</v>
      </c>
      <c s="34">
        <v>193</v>
      </c>
      <c s="35">
        <v>0</v>
      </c>
      <c s="35">
        <f>ROUND(ROUND(H109,2)*ROUND(G109,3),2)</f>
      </c>
      <c s="33" t="s">
        <v>57</v>
      </c>
      <c r="O109">
        <f>(I109*21)/100</f>
      </c>
      <c t="s">
        <v>27</v>
      </c>
    </row>
    <row r="110" spans="1:5" ht="12.75">
      <c r="A110" s="36" t="s">
        <v>58</v>
      </c>
      <c r="E110" s="37" t="s">
        <v>54</v>
      </c>
    </row>
    <row r="111" spans="1:5" ht="76.5">
      <c r="A111" s="38" t="s">
        <v>59</v>
      </c>
      <c r="E111" s="39" t="s">
        <v>1815</v>
      </c>
    </row>
    <row r="112" spans="1:5" ht="51">
      <c r="A112" t="s">
        <v>61</v>
      </c>
      <c r="E112" s="37" t="s">
        <v>1432</v>
      </c>
    </row>
    <row r="113" spans="1:16" ht="12.75">
      <c r="A113" s="26" t="s">
        <v>52</v>
      </c>
      <c s="31" t="s">
        <v>172</v>
      </c>
      <c s="31" t="s">
        <v>1433</v>
      </c>
      <c s="26" t="s">
        <v>54</v>
      </c>
      <c s="32" t="s">
        <v>1434</v>
      </c>
      <c s="33" t="s">
        <v>315</v>
      </c>
      <c s="34">
        <v>1523.88</v>
      </c>
      <c s="35">
        <v>0</v>
      </c>
      <c s="35">
        <f>ROUND(ROUND(H113,2)*ROUND(G113,3),2)</f>
      </c>
      <c s="33" t="s">
        <v>57</v>
      </c>
      <c r="O113">
        <f>(I113*21)/100</f>
      </c>
      <c t="s">
        <v>27</v>
      </c>
    </row>
    <row r="114" spans="1:5" ht="12.75">
      <c r="A114" s="36" t="s">
        <v>58</v>
      </c>
      <c r="E114" s="37" t="s">
        <v>54</v>
      </c>
    </row>
    <row r="115" spans="1:5" ht="76.5">
      <c r="A115" s="38" t="s">
        <v>59</v>
      </c>
      <c r="E115" s="39" t="s">
        <v>1816</v>
      </c>
    </row>
    <row r="116" spans="1:5" ht="51">
      <c r="A116" t="s">
        <v>61</v>
      </c>
      <c r="E116" s="37" t="s">
        <v>1432</v>
      </c>
    </row>
    <row r="117" spans="1:16" ht="12.75">
      <c r="A117" s="26" t="s">
        <v>52</v>
      </c>
      <c s="31" t="s">
        <v>178</v>
      </c>
      <c s="31" t="s">
        <v>1436</v>
      </c>
      <c s="26" t="s">
        <v>54</v>
      </c>
      <c s="32" t="s">
        <v>1437</v>
      </c>
      <c s="33" t="s">
        <v>315</v>
      </c>
      <c s="34">
        <v>4278.25</v>
      </c>
      <c s="35">
        <v>0</v>
      </c>
      <c s="35">
        <f>ROUND(ROUND(H117,2)*ROUND(G117,3),2)</f>
      </c>
      <c s="33" t="s">
        <v>57</v>
      </c>
      <c r="O117">
        <f>(I117*21)/100</f>
      </c>
      <c t="s">
        <v>27</v>
      </c>
    </row>
    <row r="118" spans="1:5" ht="12.75">
      <c r="A118" s="36" t="s">
        <v>58</v>
      </c>
      <c r="E118" s="37" t="s">
        <v>54</v>
      </c>
    </row>
    <row r="119" spans="1:5" ht="63.75">
      <c r="A119" s="38" t="s">
        <v>59</v>
      </c>
      <c r="E119" s="39" t="s">
        <v>1817</v>
      </c>
    </row>
    <row r="120" spans="1:5" ht="51">
      <c r="A120" t="s">
        <v>61</v>
      </c>
      <c r="E120" s="37" t="s">
        <v>1432</v>
      </c>
    </row>
    <row r="121" spans="1:16" ht="12.75">
      <c r="A121" s="26" t="s">
        <v>52</v>
      </c>
      <c s="31" t="s">
        <v>452</v>
      </c>
      <c s="31" t="s">
        <v>1818</v>
      </c>
      <c s="26" t="s">
        <v>54</v>
      </c>
      <c s="32" t="s">
        <v>1819</v>
      </c>
      <c s="33" t="s">
        <v>315</v>
      </c>
      <c s="34">
        <v>25</v>
      </c>
      <c s="35">
        <v>0</v>
      </c>
      <c s="35">
        <f>ROUND(ROUND(H121,2)*ROUND(G121,3),2)</f>
      </c>
      <c s="33" t="s">
        <v>57</v>
      </c>
      <c r="O121">
        <f>(I121*21)/100</f>
      </c>
      <c t="s">
        <v>27</v>
      </c>
    </row>
    <row r="122" spans="1:5" ht="12.75">
      <c r="A122" s="36" t="s">
        <v>58</v>
      </c>
      <c r="E122" s="37" t="s">
        <v>54</v>
      </c>
    </row>
    <row r="123" spans="1:5" ht="76.5">
      <c r="A123" s="38" t="s">
        <v>59</v>
      </c>
      <c r="E123" s="39" t="s">
        <v>1820</v>
      </c>
    </row>
    <row r="124" spans="1:5" ht="51">
      <c r="A124" t="s">
        <v>61</v>
      </c>
      <c r="E124" s="37" t="s">
        <v>1432</v>
      </c>
    </row>
    <row r="125" spans="1:16" ht="12.75">
      <c r="A125" s="26" t="s">
        <v>52</v>
      </c>
      <c s="31" t="s">
        <v>456</v>
      </c>
      <c s="31" t="s">
        <v>1439</v>
      </c>
      <c s="26" t="s">
        <v>54</v>
      </c>
      <c s="32" t="s">
        <v>1440</v>
      </c>
      <c s="33" t="s">
        <v>315</v>
      </c>
      <c s="34">
        <v>4513.75</v>
      </c>
      <c s="35">
        <v>0</v>
      </c>
      <c s="35">
        <f>ROUND(ROUND(H125,2)*ROUND(G125,3),2)</f>
      </c>
      <c s="33" t="s">
        <v>57</v>
      </c>
      <c r="O125">
        <f>(I125*21)/100</f>
      </c>
      <c t="s">
        <v>27</v>
      </c>
    </row>
    <row r="126" spans="1:5" ht="12.75">
      <c r="A126" s="36" t="s">
        <v>58</v>
      </c>
      <c r="E126" s="37" t="s">
        <v>54</v>
      </c>
    </row>
    <row r="127" spans="1:5" ht="63.75">
      <c r="A127" s="38" t="s">
        <v>59</v>
      </c>
      <c r="E127" s="39" t="s">
        <v>1821</v>
      </c>
    </row>
    <row r="128" spans="1:5" ht="51">
      <c r="A128" t="s">
        <v>61</v>
      </c>
      <c r="E128" s="37" t="s">
        <v>1432</v>
      </c>
    </row>
    <row r="129" spans="1:16" ht="12.75">
      <c r="A129" s="26" t="s">
        <v>52</v>
      </c>
      <c s="31" t="s">
        <v>462</v>
      </c>
      <c s="31" t="s">
        <v>1822</v>
      </c>
      <c s="26" t="s">
        <v>54</v>
      </c>
      <c s="32" t="s">
        <v>1823</v>
      </c>
      <c s="33" t="s">
        <v>315</v>
      </c>
      <c s="34">
        <v>7</v>
      </c>
      <c s="35">
        <v>0</v>
      </c>
      <c s="35">
        <f>ROUND(ROUND(H129,2)*ROUND(G129,3),2)</f>
      </c>
      <c s="33" t="s">
        <v>57</v>
      </c>
      <c r="O129">
        <f>(I129*21)/100</f>
      </c>
      <c t="s">
        <v>27</v>
      </c>
    </row>
    <row r="130" spans="1:5" ht="12.75">
      <c r="A130" s="36" t="s">
        <v>58</v>
      </c>
      <c r="E130" s="37" t="s">
        <v>54</v>
      </c>
    </row>
    <row r="131" spans="1:5" ht="63.75">
      <c r="A131" s="38" t="s">
        <v>59</v>
      </c>
      <c r="E131" s="39" t="s">
        <v>1824</v>
      </c>
    </row>
    <row r="132" spans="1:5" ht="51">
      <c r="A132" t="s">
        <v>61</v>
      </c>
      <c r="E132" s="37" t="s">
        <v>1432</v>
      </c>
    </row>
    <row r="133" spans="1:16" ht="12.75">
      <c r="A133" s="26" t="s">
        <v>52</v>
      </c>
      <c s="31" t="s">
        <v>467</v>
      </c>
      <c s="31" t="s">
        <v>1825</v>
      </c>
      <c s="26" t="s">
        <v>54</v>
      </c>
      <c s="32" t="s">
        <v>1826</v>
      </c>
      <c s="33" t="s">
        <v>315</v>
      </c>
      <c s="34">
        <v>405.25</v>
      </c>
      <c s="35">
        <v>0</v>
      </c>
      <c s="35">
        <f>ROUND(ROUND(H133,2)*ROUND(G133,3),2)</f>
      </c>
      <c s="33" t="s">
        <v>57</v>
      </c>
      <c r="O133">
        <f>(I133*21)/100</f>
      </c>
      <c t="s">
        <v>27</v>
      </c>
    </row>
    <row r="134" spans="1:5" ht="12.75">
      <c r="A134" s="36" t="s">
        <v>58</v>
      </c>
      <c r="E134" s="37" t="s">
        <v>54</v>
      </c>
    </row>
    <row r="135" spans="1:5" ht="114.75">
      <c r="A135" s="38" t="s">
        <v>59</v>
      </c>
      <c r="E135" s="39" t="s">
        <v>1827</v>
      </c>
    </row>
    <row r="136" spans="1:5" ht="102">
      <c r="A136" t="s">
        <v>61</v>
      </c>
      <c r="E136" s="37" t="s">
        <v>1828</v>
      </c>
    </row>
    <row r="137" spans="1:16" ht="12.75">
      <c r="A137" s="26" t="s">
        <v>52</v>
      </c>
      <c s="31" t="s">
        <v>472</v>
      </c>
      <c s="31" t="s">
        <v>1442</v>
      </c>
      <c s="26" t="s">
        <v>54</v>
      </c>
      <c s="32" t="s">
        <v>1443</v>
      </c>
      <c s="33" t="s">
        <v>315</v>
      </c>
      <c s="34">
        <v>4278.25</v>
      </c>
      <c s="35">
        <v>0</v>
      </c>
      <c s="35">
        <f>ROUND(ROUND(H137,2)*ROUND(G137,3),2)</f>
      </c>
      <c s="33" t="s">
        <v>57</v>
      </c>
      <c r="O137">
        <f>(I137*21)/100</f>
      </c>
      <c t="s">
        <v>27</v>
      </c>
    </row>
    <row r="138" spans="1:5" ht="12.75">
      <c r="A138" s="36" t="s">
        <v>58</v>
      </c>
      <c r="E138" s="37" t="s">
        <v>54</v>
      </c>
    </row>
    <row r="139" spans="1:5" ht="76.5">
      <c r="A139" s="38" t="s">
        <v>59</v>
      </c>
      <c r="E139" s="39" t="s">
        <v>1829</v>
      </c>
    </row>
    <row r="140" spans="1:5" ht="51">
      <c r="A140" t="s">
        <v>61</v>
      </c>
      <c r="E140" s="37" t="s">
        <v>856</v>
      </c>
    </row>
    <row r="141" spans="1:16" ht="12.75">
      <c r="A141" s="26" t="s">
        <v>52</v>
      </c>
      <c s="31" t="s">
        <v>477</v>
      </c>
      <c s="31" t="s">
        <v>1445</v>
      </c>
      <c s="26" t="s">
        <v>54</v>
      </c>
      <c s="32" t="s">
        <v>1446</v>
      </c>
      <c s="33" t="s">
        <v>315</v>
      </c>
      <c s="34">
        <v>8203.25</v>
      </c>
      <c s="35">
        <v>0</v>
      </c>
      <c s="35">
        <f>ROUND(ROUND(H141,2)*ROUND(G141,3),2)</f>
      </c>
      <c s="33" t="s">
        <v>57</v>
      </c>
      <c r="O141">
        <f>(I141*21)/100</f>
      </c>
      <c t="s">
        <v>27</v>
      </c>
    </row>
    <row r="142" spans="1:5" ht="12.75">
      <c r="A142" s="36" t="s">
        <v>58</v>
      </c>
      <c r="E142" s="37" t="s">
        <v>54</v>
      </c>
    </row>
    <row r="143" spans="1:5" ht="102">
      <c r="A143" s="38" t="s">
        <v>59</v>
      </c>
      <c r="E143" s="39" t="s">
        <v>1830</v>
      </c>
    </row>
    <row r="144" spans="1:5" ht="51">
      <c r="A144" t="s">
        <v>61</v>
      </c>
      <c r="E144" s="37" t="s">
        <v>856</v>
      </c>
    </row>
    <row r="145" spans="1:16" ht="12.75">
      <c r="A145" s="26" t="s">
        <v>52</v>
      </c>
      <c s="31" t="s">
        <v>482</v>
      </c>
      <c s="31" t="s">
        <v>1448</v>
      </c>
      <c s="26" t="s">
        <v>54</v>
      </c>
      <c s="32" t="s">
        <v>1449</v>
      </c>
      <c s="33" t="s">
        <v>315</v>
      </c>
      <c s="34">
        <v>18060.1</v>
      </c>
      <c s="35">
        <v>0</v>
      </c>
      <c s="35">
        <f>ROUND(ROUND(H145,2)*ROUND(G145,3),2)</f>
      </c>
      <c s="33" t="s">
        <v>57</v>
      </c>
      <c r="O145">
        <f>(I145*21)/100</f>
      </c>
      <c t="s">
        <v>27</v>
      </c>
    </row>
    <row r="146" spans="1:5" ht="12.75">
      <c r="A146" s="36" t="s">
        <v>58</v>
      </c>
      <c r="E146" s="37" t="s">
        <v>54</v>
      </c>
    </row>
    <row r="147" spans="1:5" ht="114.75">
      <c r="A147" s="38" t="s">
        <v>59</v>
      </c>
      <c r="E147" s="39" t="s">
        <v>1831</v>
      </c>
    </row>
    <row r="148" spans="1:5" ht="51">
      <c r="A148" t="s">
        <v>61</v>
      </c>
      <c r="E148" s="37" t="s">
        <v>1451</v>
      </c>
    </row>
    <row r="149" spans="1:16" ht="12.75">
      <c r="A149" s="26" t="s">
        <v>52</v>
      </c>
      <c s="31" t="s">
        <v>487</v>
      </c>
      <c s="31" t="s">
        <v>858</v>
      </c>
      <c s="26" t="s">
        <v>54</v>
      </c>
      <c s="32" t="s">
        <v>859</v>
      </c>
      <c s="33" t="s">
        <v>315</v>
      </c>
      <c s="34">
        <v>3925</v>
      </c>
      <c s="35">
        <v>0</v>
      </c>
      <c s="35">
        <f>ROUND(ROUND(H149,2)*ROUND(G149,3),2)</f>
      </c>
      <c s="33" t="s">
        <v>57</v>
      </c>
      <c r="O149">
        <f>(I149*21)/100</f>
      </c>
      <c t="s">
        <v>27</v>
      </c>
    </row>
    <row r="150" spans="1:5" ht="12.75">
      <c r="A150" s="36" t="s">
        <v>58</v>
      </c>
      <c r="E150" s="37" t="s">
        <v>54</v>
      </c>
    </row>
    <row r="151" spans="1:5" ht="76.5">
      <c r="A151" s="38" t="s">
        <v>59</v>
      </c>
      <c r="E151" s="39" t="s">
        <v>1832</v>
      </c>
    </row>
    <row r="152" spans="1:5" ht="140.25">
      <c r="A152" t="s">
        <v>61</v>
      </c>
      <c r="E152" s="37" t="s">
        <v>861</v>
      </c>
    </row>
    <row r="153" spans="1:16" ht="12.75">
      <c r="A153" s="26" t="s">
        <v>52</v>
      </c>
      <c s="31" t="s">
        <v>492</v>
      </c>
      <c s="31" t="s">
        <v>1453</v>
      </c>
      <c s="26" t="s">
        <v>54</v>
      </c>
      <c s="32" t="s">
        <v>1454</v>
      </c>
      <c s="33" t="s">
        <v>315</v>
      </c>
      <c s="34">
        <v>4042.75</v>
      </c>
      <c s="35">
        <v>0</v>
      </c>
      <c s="35">
        <f>ROUND(ROUND(H153,2)*ROUND(G153,3),2)</f>
      </c>
      <c s="33" t="s">
        <v>57</v>
      </c>
      <c r="O153">
        <f>(I153*21)/100</f>
      </c>
      <c t="s">
        <v>27</v>
      </c>
    </row>
    <row r="154" spans="1:5" ht="12.75">
      <c r="A154" s="36" t="s">
        <v>58</v>
      </c>
      <c r="E154" s="37" t="s">
        <v>54</v>
      </c>
    </row>
    <row r="155" spans="1:5" ht="76.5">
      <c r="A155" s="38" t="s">
        <v>59</v>
      </c>
      <c r="E155" s="39" t="s">
        <v>1833</v>
      </c>
    </row>
    <row r="156" spans="1:5" ht="140.25">
      <c r="A156" t="s">
        <v>61</v>
      </c>
      <c r="E156" s="37" t="s">
        <v>861</v>
      </c>
    </row>
    <row r="157" spans="1:16" ht="12.75">
      <c r="A157" s="26" t="s">
        <v>52</v>
      </c>
      <c s="31" t="s">
        <v>497</v>
      </c>
      <c s="31" t="s">
        <v>1456</v>
      </c>
      <c s="26" t="s">
        <v>54</v>
      </c>
      <c s="32" t="s">
        <v>1457</v>
      </c>
      <c s="33" t="s">
        <v>315</v>
      </c>
      <c s="34">
        <v>4160.5</v>
      </c>
      <c s="35">
        <v>0</v>
      </c>
      <c s="35">
        <f>ROUND(ROUND(H157,2)*ROUND(G157,3),2)</f>
      </c>
      <c s="33" t="s">
        <v>57</v>
      </c>
      <c r="O157">
        <f>(I157*21)/100</f>
      </c>
      <c t="s">
        <v>27</v>
      </c>
    </row>
    <row r="158" spans="1:5" ht="12.75">
      <c r="A158" s="36" t="s">
        <v>58</v>
      </c>
      <c r="E158" s="37" t="s">
        <v>54</v>
      </c>
    </row>
    <row r="159" spans="1:5" ht="76.5">
      <c r="A159" s="38" t="s">
        <v>59</v>
      </c>
      <c r="E159" s="39" t="s">
        <v>1834</v>
      </c>
    </row>
    <row r="160" spans="1:5" ht="140.25">
      <c r="A160" t="s">
        <v>61</v>
      </c>
      <c r="E160" s="37" t="s">
        <v>861</v>
      </c>
    </row>
    <row r="161" spans="1:16" ht="12.75">
      <c r="A161" s="26" t="s">
        <v>52</v>
      </c>
      <c s="31" t="s">
        <v>502</v>
      </c>
      <c s="31" t="s">
        <v>1835</v>
      </c>
      <c s="26" t="s">
        <v>54</v>
      </c>
      <c s="32" t="s">
        <v>1836</v>
      </c>
      <c s="33" t="s">
        <v>315</v>
      </c>
      <c s="34">
        <v>25</v>
      </c>
      <c s="35">
        <v>0</v>
      </c>
      <c s="35">
        <f>ROUND(ROUND(H161,2)*ROUND(G161,3),2)</f>
      </c>
      <c s="33" t="s">
        <v>57</v>
      </c>
      <c r="O161">
        <f>(I161*21)/100</f>
      </c>
      <c t="s">
        <v>27</v>
      </c>
    </row>
    <row r="162" spans="1:5" ht="12.75">
      <c r="A162" s="36" t="s">
        <v>58</v>
      </c>
      <c r="E162" s="37" t="s">
        <v>54</v>
      </c>
    </row>
    <row r="163" spans="1:5" ht="89.25">
      <c r="A163" s="38" t="s">
        <v>59</v>
      </c>
      <c r="E163" s="39" t="s">
        <v>1837</v>
      </c>
    </row>
    <row r="164" spans="1:5" ht="153">
      <c r="A164" t="s">
        <v>61</v>
      </c>
      <c r="E164" s="37" t="s">
        <v>1838</v>
      </c>
    </row>
    <row r="165" spans="1:18" ht="12.75" customHeight="1">
      <c r="A165" s="6" t="s">
        <v>50</v>
      </c>
      <c s="6"/>
      <c s="41" t="s">
        <v>619</v>
      </c>
      <c s="6"/>
      <c s="29" t="s">
        <v>620</v>
      </c>
      <c s="6"/>
      <c s="6"/>
      <c s="6"/>
      <c s="42">
        <f>0+Q165</f>
      </c>
      <c s="6"/>
      <c r="O165">
        <f>0+R165</f>
      </c>
      <c r="Q165">
        <f>0+I166+I170+I174+I178</f>
      </c>
      <c>
        <f>0+O166+O170+O174+O178</f>
      </c>
    </row>
    <row r="166" spans="1:16" ht="12.75">
      <c r="A166" s="26" t="s">
        <v>52</v>
      </c>
      <c s="31" t="s">
        <v>657</v>
      </c>
      <c s="31" t="s">
        <v>1839</v>
      </c>
      <c s="26" t="s">
        <v>54</v>
      </c>
      <c s="32" t="s">
        <v>1840</v>
      </c>
      <c s="33" t="s">
        <v>86</v>
      </c>
      <c s="34">
        <v>62</v>
      </c>
      <c s="35">
        <v>0</v>
      </c>
      <c s="35">
        <f>ROUND(ROUND(H166,2)*ROUND(G166,3),2)</f>
      </c>
      <c s="33" t="s">
        <v>57</v>
      </c>
      <c r="O166">
        <f>(I166*21)/100</f>
      </c>
      <c t="s">
        <v>27</v>
      </c>
    </row>
    <row r="167" spans="1:5" ht="12.75">
      <c r="A167" s="36" t="s">
        <v>58</v>
      </c>
      <c r="E167" s="37" t="s">
        <v>54</v>
      </c>
    </row>
    <row r="168" spans="1:5" ht="51">
      <c r="A168" s="38" t="s">
        <v>59</v>
      </c>
      <c r="E168" s="39" t="s">
        <v>1841</v>
      </c>
    </row>
    <row r="169" spans="1:5" ht="255">
      <c r="A169" t="s">
        <v>61</v>
      </c>
      <c r="E169" s="37" t="s">
        <v>624</v>
      </c>
    </row>
    <row r="170" spans="1:16" ht="12.75">
      <c r="A170" s="26" t="s">
        <v>52</v>
      </c>
      <c s="31" t="s">
        <v>593</v>
      </c>
      <c s="31" t="s">
        <v>628</v>
      </c>
      <c s="26" t="s">
        <v>54</v>
      </c>
      <c s="32" t="s">
        <v>629</v>
      </c>
      <c s="33" t="s">
        <v>86</v>
      </c>
      <c s="34">
        <v>23</v>
      </c>
      <c s="35">
        <v>0</v>
      </c>
      <c s="35">
        <f>ROUND(ROUND(H170,2)*ROUND(G170,3),2)</f>
      </c>
      <c s="33" t="s">
        <v>57</v>
      </c>
      <c r="O170">
        <f>(I170*21)/100</f>
      </c>
      <c t="s">
        <v>27</v>
      </c>
    </row>
    <row r="171" spans="1:5" ht="12.75">
      <c r="A171" s="36" t="s">
        <v>58</v>
      </c>
      <c r="E171" s="37" t="s">
        <v>54</v>
      </c>
    </row>
    <row r="172" spans="1:5" ht="63.75">
      <c r="A172" s="38" t="s">
        <v>59</v>
      </c>
      <c r="E172" s="39" t="s">
        <v>1842</v>
      </c>
    </row>
    <row r="173" spans="1:5" ht="242.25">
      <c r="A173" t="s">
        <v>61</v>
      </c>
      <c r="E173" s="37" t="s">
        <v>631</v>
      </c>
    </row>
    <row r="174" spans="1:16" ht="12.75">
      <c r="A174" s="26" t="s">
        <v>52</v>
      </c>
      <c s="31" t="s">
        <v>666</v>
      </c>
      <c s="31" t="s">
        <v>1843</v>
      </c>
      <c s="26" t="s">
        <v>54</v>
      </c>
      <c s="32" t="s">
        <v>1844</v>
      </c>
      <c s="33" t="s">
        <v>82</v>
      </c>
      <c s="34">
        <v>10</v>
      </c>
      <c s="35">
        <v>0</v>
      </c>
      <c s="35">
        <f>ROUND(ROUND(H174,2)*ROUND(G174,3),2)</f>
      </c>
      <c s="33" t="s">
        <v>57</v>
      </c>
      <c r="O174">
        <f>(I174*21)/100</f>
      </c>
      <c t="s">
        <v>27</v>
      </c>
    </row>
    <row r="175" spans="1:5" ht="12.75">
      <c r="A175" s="36" t="s">
        <v>58</v>
      </c>
      <c r="E175" s="37" t="s">
        <v>54</v>
      </c>
    </row>
    <row r="176" spans="1:5" ht="76.5">
      <c r="A176" s="38" t="s">
        <v>59</v>
      </c>
      <c r="E176" s="39" t="s">
        <v>1845</v>
      </c>
    </row>
    <row r="177" spans="1:5" ht="63.75">
      <c r="A177" t="s">
        <v>61</v>
      </c>
      <c r="E177" s="37" t="s">
        <v>1846</v>
      </c>
    </row>
    <row r="178" spans="1:16" ht="12.75">
      <c r="A178" s="26" t="s">
        <v>52</v>
      </c>
      <c s="31" t="s">
        <v>668</v>
      </c>
      <c s="31" t="s">
        <v>1847</v>
      </c>
      <c s="26" t="s">
        <v>54</v>
      </c>
      <c s="32" t="s">
        <v>1848</v>
      </c>
      <c s="33" t="s">
        <v>82</v>
      </c>
      <c s="34">
        <v>7</v>
      </c>
      <c s="35">
        <v>0</v>
      </c>
      <c s="35">
        <f>ROUND(ROUND(H178,2)*ROUND(G178,3),2)</f>
      </c>
      <c s="33" t="s">
        <v>57</v>
      </c>
      <c r="O178">
        <f>(I178*21)/100</f>
      </c>
      <c t="s">
        <v>27</v>
      </c>
    </row>
    <row r="179" spans="1:5" ht="12.75">
      <c r="A179" s="36" t="s">
        <v>58</v>
      </c>
      <c r="E179" s="37" t="s">
        <v>54</v>
      </c>
    </row>
    <row r="180" spans="1:5" ht="76.5">
      <c r="A180" s="38" t="s">
        <v>59</v>
      </c>
      <c r="E180" s="39" t="s">
        <v>1849</v>
      </c>
    </row>
    <row r="181" spans="1:5" ht="76.5">
      <c r="A181" t="s">
        <v>61</v>
      </c>
      <c r="E181" s="37" t="s">
        <v>1850</v>
      </c>
    </row>
    <row r="182" spans="1:18" ht="12.75" customHeight="1">
      <c r="A182" s="6" t="s">
        <v>50</v>
      </c>
      <c s="6"/>
      <c s="41" t="s">
        <v>290</v>
      </c>
      <c s="6"/>
      <c s="29" t="s">
        <v>291</v>
      </c>
      <c s="6"/>
      <c s="6"/>
      <c s="6"/>
      <c s="42">
        <f>0+Q182</f>
      </c>
      <c s="6"/>
      <c r="O182">
        <f>0+R182</f>
      </c>
      <c r="Q182">
        <f>0+I183+I187+I191+I195+I199+I203+I207+I211+I215+I219+I223+I227+I231+I235+I239+I243+I247+I251+I255+I259+I263+I267+I271</f>
      </c>
      <c>
        <f>0+O183+O187+O191+O195+O199+O203+O207+O211+O215+O219+O223+O227+O231+O235+O239+O243+O247+O251+O255+O259+O263+O267+O271</f>
      </c>
    </row>
    <row r="183" spans="1:16" ht="12.75">
      <c r="A183" s="26" t="s">
        <v>52</v>
      </c>
      <c s="31" t="s">
        <v>806</v>
      </c>
      <c s="31" t="s">
        <v>1851</v>
      </c>
      <c s="26" t="s">
        <v>54</v>
      </c>
      <c s="32" t="s">
        <v>1852</v>
      </c>
      <c s="33" t="s">
        <v>82</v>
      </c>
      <c s="34">
        <v>43</v>
      </c>
      <c s="35">
        <v>0</v>
      </c>
      <c s="35">
        <f>ROUND(ROUND(H183,2)*ROUND(G183,3),2)</f>
      </c>
      <c s="33" t="s">
        <v>57</v>
      </c>
      <c r="O183">
        <f>(I183*21)/100</f>
      </c>
      <c t="s">
        <v>27</v>
      </c>
    </row>
    <row r="184" spans="1:5" ht="12.75">
      <c r="A184" s="36" t="s">
        <v>58</v>
      </c>
      <c r="E184" s="37" t="s">
        <v>54</v>
      </c>
    </row>
    <row r="185" spans="1:5" ht="51">
      <c r="A185" s="38" t="s">
        <v>59</v>
      </c>
      <c r="E185" s="39" t="s">
        <v>1853</v>
      </c>
    </row>
    <row r="186" spans="1:5" ht="51">
      <c r="A186" t="s">
        <v>61</v>
      </c>
      <c r="E186" s="37" t="s">
        <v>1854</v>
      </c>
    </row>
    <row r="187" spans="1:16" ht="25.5">
      <c r="A187" s="26" t="s">
        <v>52</v>
      </c>
      <c s="31" t="s">
        <v>810</v>
      </c>
      <c s="31" t="s">
        <v>1855</v>
      </c>
      <c s="26" t="s">
        <v>54</v>
      </c>
      <c s="32" t="s">
        <v>1856</v>
      </c>
      <c s="33" t="s">
        <v>82</v>
      </c>
      <c s="34">
        <v>8</v>
      </c>
      <c s="35">
        <v>0</v>
      </c>
      <c s="35">
        <f>ROUND(ROUND(H187,2)*ROUND(G187,3),2)</f>
      </c>
      <c s="33" t="s">
        <v>57</v>
      </c>
      <c r="O187">
        <f>(I187*21)/100</f>
      </c>
      <c t="s">
        <v>27</v>
      </c>
    </row>
    <row r="188" spans="1:5" ht="12.75">
      <c r="A188" s="36" t="s">
        <v>58</v>
      </c>
      <c r="E188" s="37" t="s">
        <v>54</v>
      </c>
    </row>
    <row r="189" spans="1:5" ht="63.75">
      <c r="A189" s="38" t="s">
        <v>59</v>
      </c>
      <c r="E189" s="39" t="s">
        <v>1857</v>
      </c>
    </row>
    <row r="190" spans="1:5" ht="25.5">
      <c r="A190" t="s">
        <v>61</v>
      </c>
      <c r="E190" s="37" t="s">
        <v>1858</v>
      </c>
    </row>
    <row r="191" spans="1:16" ht="12.75">
      <c r="A191" s="26" t="s">
        <v>52</v>
      </c>
      <c s="31" t="s">
        <v>814</v>
      </c>
      <c s="31" t="s">
        <v>1859</v>
      </c>
      <c s="26" t="s">
        <v>54</v>
      </c>
      <c s="32" t="s">
        <v>1860</v>
      </c>
      <c s="33" t="s">
        <v>82</v>
      </c>
      <c s="34">
        <v>26</v>
      </c>
      <c s="35">
        <v>0</v>
      </c>
      <c s="35">
        <f>ROUND(ROUND(H191,2)*ROUND(G191,3),2)</f>
      </c>
      <c s="33" t="s">
        <v>57</v>
      </c>
      <c r="O191">
        <f>(I191*21)/100</f>
      </c>
      <c t="s">
        <v>27</v>
      </c>
    </row>
    <row r="192" spans="1:5" ht="12.75">
      <c r="A192" s="36" t="s">
        <v>58</v>
      </c>
      <c r="E192" s="37" t="s">
        <v>54</v>
      </c>
    </row>
    <row r="193" spans="1:5" ht="89.25">
      <c r="A193" s="38" t="s">
        <v>59</v>
      </c>
      <c r="E193" s="39" t="s">
        <v>1861</v>
      </c>
    </row>
    <row r="194" spans="1:5" ht="25.5">
      <c r="A194" t="s">
        <v>61</v>
      </c>
      <c r="E194" s="37" t="s">
        <v>1862</v>
      </c>
    </row>
    <row r="195" spans="1:16" ht="25.5">
      <c r="A195" s="26" t="s">
        <v>52</v>
      </c>
      <c s="31" t="s">
        <v>818</v>
      </c>
      <c s="31" t="s">
        <v>1863</v>
      </c>
      <c s="26" t="s">
        <v>54</v>
      </c>
      <c s="32" t="s">
        <v>1864</v>
      </c>
      <c s="33" t="s">
        <v>82</v>
      </c>
      <c s="34">
        <v>4</v>
      </c>
      <c s="35">
        <v>0</v>
      </c>
      <c s="35">
        <f>ROUND(ROUND(H195,2)*ROUND(G195,3),2)</f>
      </c>
      <c s="33" t="s">
        <v>57</v>
      </c>
      <c r="O195">
        <f>(I195*21)/100</f>
      </c>
      <c t="s">
        <v>27</v>
      </c>
    </row>
    <row r="196" spans="1:5" ht="12.75">
      <c r="A196" s="36" t="s">
        <v>58</v>
      </c>
      <c r="E196" s="37" t="s">
        <v>54</v>
      </c>
    </row>
    <row r="197" spans="1:5" ht="63.75">
      <c r="A197" s="38" t="s">
        <v>59</v>
      </c>
      <c r="E197" s="39" t="s">
        <v>1865</v>
      </c>
    </row>
    <row r="198" spans="1:5" ht="25.5">
      <c r="A198" t="s">
        <v>61</v>
      </c>
      <c r="E198" s="37" t="s">
        <v>1866</v>
      </c>
    </row>
    <row r="199" spans="1:16" ht="12.75">
      <c r="A199" s="26" t="s">
        <v>52</v>
      </c>
      <c s="31" t="s">
        <v>820</v>
      </c>
      <c s="31" t="s">
        <v>1867</v>
      </c>
      <c s="26" t="s">
        <v>54</v>
      </c>
      <c s="32" t="s">
        <v>1868</v>
      </c>
      <c s="33" t="s">
        <v>82</v>
      </c>
      <c s="34">
        <v>16</v>
      </c>
      <c s="35">
        <v>0</v>
      </c>
      <c s="35">
        <f>ROUND(ROUND(H199,2)*ROUND(G199,3),2)</f>
      </c>
      <c s="33" t="s">
        <v>57</v>
      </c>
      <c r="O199">
        <f>(I199*21)/100</f>
      </c>
      <c t="s">
        <v>27</v>
      </c>
    </row>
    <row r="200" spans="1:5" ht="12.75">
      <c r="A200" s="36" t="s">
        <v>58</v>
      </c>
      <c r="E200" s="37" t="s">
        <v>54</v>
      </c>
    </row>
    <row r="201" spans="1:5" ht="76.5">
      <c r="A201" s="38" t="s">
        <v>59</v>
      </c>
      <c r="E201" s="39" t="s">
        <v>1869</v>
      </c>
    </row>
    <row r="202" spans="1:5" ht="25.5">
      <c r="A202" t="s">
        <v>61</v>
      </c>
      <c r="E202" s="37" t="s">
        <v>1862</v>
      </c>
    </row>
    <row r="203" spans="1:16" ht="25.5">
      <c r="A203" s="26" t="s">
        <v>52</v>
      </c>
      <c s="31" t="s">
        <v>824</v>
      </c>
      <c s="31" t="s">
        <v>1870</v>
      </c>
      <c s="26" t="s">
        <v>54</v>
      </c>
      <c s="32" t="s">
        <v>1871</v>
      </c>
      <c s="33" t="s">
        <v>315</v>
      </c>
      <c s="34">
        <v>421</v>
      </c>
      <c s="35">
        <v>0</v>
      </c>
      <c s="35">
        <f>ROUND(ROUND(H203,2)*ROUND(G203,3),2)</f>
      </c>
      <c s="33" t="s">
        <v>57</v>
      </c>
      <c r="O203">
        <f>(I203*21)/100</f>
      </c>
      <c t="s">
        <v>27</v>
      </c>
    </row>
    <row r="204" spans="1:5" ht="12.75">
      <c r="A204" s="36" t="s">
        <v>58</v>
      </c>
      <c r="E204" s="37" t="s">
        <v>54</v>
      </c>
    </row>
    <row r="205" spans="1:5" ht="191.25">
      <c r="A205" s="38" t="s">
        <v>59</v>
      </c>
      <c r="E205" s="39" t="s">
        <v>1872</v>
      </c>
    </row>
    <row r="206" spans="1:5" ht="38.25">
      <c r="A206" t="s">
        <v>61</v>
      </c>
      <c r="E206" s="37" t="s">
        <v>1873</v>
      </c>
    </row>
    <row r="207" spans="1:16" ht="12.75">
      <c r="A207" s="26" t="s">
        <v>52</v>
      </c>
      <c s="31" t="s">
        <v>829</v>
      </c>
      <c s="31" t="s">
        <v>1009</v>
      </c>
      <c s="26" t="s">
        <v>54</v>
      </c>
      <c s="32" t="s">
        <v>1010</v>
      </c>
      <c s="33" t="s">
        <v>86</v>
      </c>
      <c s="34">
        <v>12</v>
      </c>
      <c s="35">
        <v>0</v>
      </c>
      <c s="35">
        <f>ROUND(ROUND(H207,2)*ROUND(G207,3),2)</f>
      </c>
      <c s="33" t="s">
        <v>57</v>
      </c>
      <c r="O207">
        <f>(I207*21)/100</f>
      </c>
      <c t="s">
        <v>27</v>
      </c>
    </row>
    <row r="208" spans="1:5" ht="12.75">
      <c r="A208" s="36" t="s">
        <v>58</v>
      </c>
      <c r="E208" s="37" t="s">
        <v>54</v>
      </c>
    </row>
    <row r="209" spans="1:5" ht="63.75">
      <c r="A209" s="38" t="s">
        <v>59</v>
      </c>
      <c r="E209" s="39" t="s">
        <v>1874</v>
      </c>
    </row>
    <row r="210" spans="1:5" ht="51">
      <c r="A210" t="s">
        <v>61</v>
      </c>
      <c r="E210" s="37" t="s">
        <v>1012</v>
      </c>
    </row>
    <row r="211" spans="1:16" ht="12.75">
      <c r="A211" s="26" t="s">
        <v>52</v>
      </c>
      <c s="31" t="s">
        <v>831</v>
      </c>
      <c s="31" t="s">
        <v>1014</v>
      </c>
      <c s="26" t="s">
        <v>54</v>
      </c>
      <c s="32" t="s">
        <v>1015</v>
      </c>
      <c s="33" t="s">
        <v>86</v>
      </c>
      <c s="34">
        <v>61</v>
      </c>
      <c s="35">
        <v>0</v>
      </c>
      <c s="35">
        <f>ROUND(ROUND(H211,2)*ROUND(G211,3),2)</f>
      </c>
      <c s="33" t="s">
        <v>57</v>
      </c>
      <c r="O211">
        <f>(I211*21)/100</f>
      </c>
      <c t="s">
        <v>27</v>
      </c>
    </row>
    <row r="212" spans="1:5" ht="12.75">
      <c r="A212" s="36" t="s">
        <v>58</v>
      </c>
      <c r="E212" s="37" t="s">
        <v>54</v>
      </c>
    </row>
    <row r="213" spans="1:5" ht="63.75">
      <c r="A213" s="38" t="s">
        <v>59</v>
      </c>
      <c r="E213" s="39" t="s">
        <v>1875</v>
      </c>
    </row>
    <row r="214" spans="1:5" ht="51">
      <c r="A214" t="s">
        <v>61</v>
      </c>
      <c r="E214" s="37" t="s">
        <v>1012</v>
      </c>
    </row>
    <row r="215" spans="1:16" ht="12.75">
      <c r="A215" s="26" t="s">
        <v>52</v>
      </c>
      <c s="31" t="s">
        <v>836</v>
      </c>
      <c s="31" t="s">
        <v>1876</v>
      </c>
      <c s="26" t="s">
        <v>54</v>
      </c>
      <c s="32" t="s">
        <v>1877</v>
      </c>
      <c s="33" t="s">
        <v>86</v>
      </c>
      <c s="34">
        <v>788</v>
      </c>
      <c s="35">
        <v>0</v>
      </c>
      <c s="35">
        <f>ROUND(ROUND(H215,2)*ROUND(G215,3),2)</f>
      </c>
      <c s="33" t="s">
        <v>57</v>
      </c>
      <c r="O215">
        <f>(I215*21)/100</f>
      </c>
      <c t="s">
        <v>27</v>
      </c>
    </row>
    <row r="216" spans="1:5" ht="12.75">
      <c r="A216" s="36" t="s">
        <v>58</v>
      </c>
      <c r="E216" s="37" t="s">
        <v>54</v>
      </c>
    </row>
    <row r="217" spans="1:5" ht="51">
      <c r="A217" s="38" t="s">
        <v>59</v>
      </c>
      <c r="E217" s="39" t="s">
        <v>1878</v>
      </c>
    </row>
    <row r="218" spans="1:5" ht="51">
      <c r="A218" t="s">
        <v>61</v>
      </c>
      <c r="E218" s="37" t="s">
        <v>1879</v>
      </c>
    </row>
    <row r="219" spans="1:16" ht="12.75">
      <c r="A219" s="26" t="s">
        <v>52</v>
      </c>
      <c s="31" t="s">
        <v>257</v>
      </c>
      <c s="31" t="s">
        <v>1488</v>
      </c>
      <c s="26" t="s">
        <v>54</v>
      </c>
      <c s="32" t="s">
        <v>1489</v>
      </c>
      <c s="33" t="s">
        <v>86</v>
      </c>
      <c s="34">
        <v>394</v>
      </c>
      <c s="35">
        <v>0</v>
      </c>
      <c s="35">
        <f>ROUND(ROUND(H219,2)*ROUND(G219,3),2)</f>
      </c>
      <c s="33" t="s">
        <v>57</v>
      </c>
      <c r="O219">
        <f>(I219*21)/100</f>
      </c>
      <c t="s">
        <v>27</v>
      </c>
    </row>
    <row r="220" spans="1:5" ht="12.75">
      <c r="A220" s="36" t="s">
        <v>58</v>
      </c>
      <c r="E220" s="37" t="s">
        <v>54</v>
      </c>
    </row>
    <row r="221" spans="1:5" ht="51">
      <c r="A221" s="38" t="s">
        <v>59</v>
      </c>
      <c r="E221" s="39" t="s">
        <v>1880</v>
      </c>
    </row>
    <row r="222" spans="1:5" ht="25.5">
      <c r="A222" t="s">
        <v>61</v>
      </c>
      <c r="E222" s="37" t="s">
        <v>1491</v>
      </c>
    </row>
    <row r="223" spans="1:16" ht="12.75">
      <c r="A223" s="26" t="s">
        <v>52</v>
      </c>
      <c s="31" t="s">
        <v>841</v>
      </c>
      <c s="31" t="s">
        <v>1492</v>
      </c>
      <c s="26" t="s">
        <v>54</v>
      </c>
      <c s="32" t="s">
        <v>1493</v>
      </c>
      <c s="33" t="s">
        <v>86</v>
      </c>
      <c s="34">
        <v>38</v>
      </c>
      <c s="35">
        <v>0</v>
      </c>
      <c s="35">
        <f>ROUND(ROUND(H223,2)*ROUND(G223,3),2)</f>
      </c>
      <c s="33" t="s">
        <v>57</v>
      </c>
      <c r="O223">
        <f>(I223*21)/100</f>
      </c>
      <c t="s">
        <v>27</v>
      </c>
    </row>
    <row r="224" spans="1:5" ht="12.75">
      <c r="A224" s="36" t="s">
        <v>58</v>
      </c>
      <c r="E224" s="37" t="s">
        <v>54</v>
      </c>
    </row>
    <row r="225" spans="1:5" ht="63.75">
      <c r="A225" s="38" t="s">
        <v>59</v>
      </c>
      <c r="E225" s="39" t="s">
        <v>1881</v>
      </c>
    </row>
    <row r="226" spans="1:5" ht="25.5">
      <c r="A226" t="s">
        <v>61</v>
      </c>
      <c r="E226" s="37" t="s">
        <v>1491</v>
      </c>
    </row>
    <row r="227" spans="1:16" ht="12.75">
      <c r="A227" s="26" t="s">
        <v>52</v>
      </c>
      <c s="31" t="s">
        <v>846</v>
      </c>
      <c s="31" t="s">
        <v>1495</v>
      </c>
      <c s="26" t="s">
        <v>54</v>
      </c>
      <c s="32" t="s">
        <v>1496</v>
      </c>
      <c s="33" t="s">
        <v>86</v>
      </c>
      <c s="34">
        <v>902</v>
      </c>
      <c s="35">
        <v>0</v>
      </c>
      <c s="35">
        <f>ROUND(ROUND(H227,2)*ROUND(G227,3),2)</f>
      </c>
      <c s="33" t="s">
        <v>57</v>
      </c>
      <c r="O227">
        <f>(I227*21)/100</f>
      </c>
      <c t="s">
        <v>27</v>
      </c>
    </row>
    <row r="228" spans="1:5" ht="12.75">
      <c r="A228" s="36" t="s">
        <v>58</v>
      </c>
      <c r="E228" s="37" t="s">
        <v>54</v>
      </c>
    </row>
    <row r="229" spans="1:5" ht="89.25">
      <c r="A229" s="38" t="s">
        <v>59</v>
      </c>
      <c r="E229" s="39" t="s">
        <v>1882</v>
      </c>
    </row>
    <row r="230" spans="1:5" ht="38.25">
      <c r="A230" t="s">
        <v>61</v>
      </c>
      <c r="E230" s="37" t="s">
        <v>1020</v>
      </c>
    </row>
    <row r="231" spans="1:16" ht="12.75">
      <c r="A231" s="26" t="s">
        <v>52</v>
      </c>
      <c s="31" t="s">
        <v>852</v>
      </c>
      <c s="31" t="s">
        <v>1044</v>
      </c>
      <c s="26" t="s">
        <v>54</v>
      </c>
      <c s="32" t="s">
        <v>1045</v>
      </c>
      <c s="33" t="s">
        <v>86</v>
      </c>
      <c s="34">
        <v>72</v>
      </c>
      <c s="35">
        <v>0</v>
      </c>
      <c s="35">
        <f>ROUND(ROUND(H231,2)*ROUND(G231,3),2)</f>
      </c>
      <c s="33" t="s">
        <v>57</v>
      </c>
      <c r="O231">
        <f>(I231*21)/100</f>
      </c>
      <c t="s">
        <v>27</v>
      </c>
    </row>
    <row r="232" spans="1:5" ht="12.75">
      <c r="A232" s="36" t="s">
        <v>58</v>
      </c>
      <c r="E232" s="37" t="s">
        <v>54</v>
      </c>
    </row>
    <row r="233" spans="1:5" ht="63.75">
      <c r="A233" s="38" t="s">
        <v>59</v>
      </c>
      <c r="E233" s="39" t="s">
        <v>1883</v>
      </c>
    </row>
    <row r="234" spans="1:5" ht="89.25">
      <c r="A234" t="s">
        <v>61</v>
      </c>
      <c r="E234" s="37" t="s">
        <v>651</v>
      </c>
    </row>
    <row r="235" spans="1:16" ht="12.75">
      <c r="A235" s="26" t="s">
        <v>52</v>
      </c>
      <c s="31" t="s">
        <v>857</v>
      </c>
      <c s="31" t="s">
        <v>1884</v>
      </c>
      <c s="26" t="s">
        <v>54</v>
      </c>
      <c s="32" t="s">
        <v>1885</v>
      </c>
      <c s="33" t="s">
        <v>86</v>
      </c>
      <c s="34">
        <v>116</v>
      </c>
      <c s="35">
        <v>0</v>
      </c>
      <c s="35">
        <f>ROUND(ROUND(H235,2)*ROUND(G235,3),2)</f>
      </c>
      <c s="33" t="s">
        <v>57</v>
      </c>
      <c r="O235">
        <f>(I235*21)/100</f>
      </c>
      <c t="s">
        <v>27</v>
      </c>
    </row>
    <row r="236" spans="1:5" ht="12.75">
      <c r="A236" s="36" t="s">
        <v>58</v>
      </c>
      <c r="E236" s="37" t="s">
        <v>54</v>
      </c>
    </row>
    <row r="237" spans="1:5" ht="140.25">
      <c r="A237" s="38" t="s">
        <v>59</v>
      </c>
      <c r="E237" s="39" t="s">
        <v>1886</v>
      </c>
    </row>
    <row r="238" spans="1:5" ht="89.25">
      <c r="A238" t="s">
        <v>61</v>
      </c>
      <c r="E238" s="37" t="s">
        <v>651</v>
      </c>
    </row>
    <row r="239" spans="1:16" ht="12.75">
      <c r="A239" s="26" t="s">
        <v>52</v>
      </c>
      <c s="31" t="s">
        <v>862</v>
      </c>
      <c s="31" t="s">
        <v>318</v>
      </c>
      <c s="26" t="s">
        <v>54</v>
      </c>
      <c s="32" t="s">
        <v>319</v>
      </c>
      <c s="33" t="s">
        <v>71</v>
      </c>
      <c s="34">
        <v>16.54</v>
      </c>
      <c s="35">
        <v>0</v>
      </c>
      <c s="35">
        <f>ROUND(ROUND(H239,2)*ROUND(G239,3),2)</f>
      </c>
      <c s="33" t="s">
        <v>57</v>
      </c>
      <c r="O239">
        <f>(I239*21)/100</f>
      </c>
      <c t="s">
        <v>27</v>
      </c>
    </row>
    <row r="240" spans="1:5" ht="12.75">
      <c r="A240" s="36" t="s">
        <v>58</v>
      </c>
      <c r="E240" s="37" t="s">
        <v>54</v>
      </c>
    </row>
    <row r="241" spans="1:5" ht="76.5">
      <c r="A241" s="38" t="s">
        <v>59</v>
      </c>
      <c r="E241" s="39" t="s">
        <v>1887</v>
      </c>
    </row>
    <row r="242" spans="1:5" ht="102">
      <c r="A242" t="s">
        <v>61</v>
      </c>
      <c r="E242" s="37" t="s">
        <v>321</v>
      </c>
    </row>
    <row r="243" spans="1:16" ht="12.75">
      <c r="A243" s="26" t="s">
        <v>52</v>
      </c>
      <c s="31" t="s">
        <v>866</v>
      </c>
      <c s="31" t="s">
        <v>1498</v>
      </c>
      <c s="26" t="s">
        <v>54</v>
      </c>
      <c s="32" t="s">
        <v>1499</v>
      </c>
      <c s="33" t="s">
        <v>71</v>
      </c>
      <c s="34">
        <v>8.27</v>
      </c>
      <c s="35">
        <v>0</v>
      </c>
      <c s="35">
        <f>ROUND(ROUND(H243,2)*ROUND(G243,3),2)</f>
      </c>
      <c s="33" t="s">
        <v>57</v>
      </c>
      <c r="O243">
        <f>(I243*21)/100</f>
      </c>
      <c t="s">
        <v>27</v>
      </c>
    </row>
    <row r="244" spans="1:5" ht="12.75">
      <c r="A244" s="36" t="s">
        <v>58</v>
      </c>
      <c r="E244" s="37" t="s">
        <v>54</v>
      </c>
    </row>
    <row r="245" spans="1:5" ht="76.5">
      <c r="A245" s="38" t="s">
        <v>59</v>
      </c>
      <c r="E245" s="39" t="s">
        <v>1888</v>
      </c>
    </row>
    <row r="246" spans="1:5" ht="102">
      <c r="A246" t="s">
        <v>61</v>
      </c>
      <c r="E246" s="37" t="s">
        <v>321</v>
      </c>
    </row>
    <row r="247" spans="1:16" ht="12.75">
      <c r="A247" s="26" t="s">
        <v>52</v>
      </c>
      <c s="31" t="s">
        <v>872</v>
      </c>
      <c s="31" t="s">
        <v>1889</v>
      </c>
      <c s="26" t="s">
        <v>54</v>
      </c>
      <c s="32" t="s">
        <v>1890</v>
      </c>
      <c s="33" t="s">
        <v>294</v>
      </c>
      <c s="34">
        <v>1</v>
      </c>
      <c s="35">
        <v>0</v>
      </c>
      <c s="35">
        <f>ROUND(ROUND(H247,2)*ROUND(G247,3),2)</f>
      </c>
      <c s="33" t="s">
        <v>325</v>
      </c>
      <c r="O247">
        <f>(I247*21)/100</f>
      </c>
      <c t="s">
        <v>27</v>
      </c>
    </row>
    <row r="248" spans="1:5" ht="12.75">
      <c r="A248" s="36" t="s">
        <v>58</v>
      </c>
      <c r="E248" s="37" t="s">
        <v>54</v>
      </c>
    </row>
    <row r="249" spans="1:5" ht="102">
      <c r="A249" s="38" t="s">
        <v>59</v>
      </c>
      <c r="E249" s="39" t="s">
        <v>1891</v>
      </c>
    </row>
    <row r="250" spans="1:5" ht="25.5">
      <c r="A250" t="s">
        <v>61</v>
      </c>
      <c r="E250" s="37" t="s">
        <v>1892</v>
      </c>
    </row>
    <row r="251" spans="1:16" ht="25.5">
      <c r="A251" s="26" t="s">
        <v>52</v>
      </c>
      <c s="31" t="s">
        <v>870</v>
      </c>
      <c s="31" t="s">
        <v>1893</v>
      </c>
      <c s="26" t="s">
        <v>54</v>
      </c>
      <c s="32" t="s">
        <v>1894</v>
      </c>
      <c s="33" t="s">
        <v>86</v>
      </c>
      <c s="34">
        <v>204</v>
      </c>
      <c s="35">
        <v>0</v>
      </c>
      <c s="35">
        <f>ROUND(ROUND(H251,2)*ROUND(G251,3),2)</f>
      </c>
      <c s="33" t="s">
        <v>65</v>
      </c>
      <c r="O251">
        <f>(I251*21)/100</f>
      </c>
      <c t="s">
        <v>27</v>
      </c>
    </row>
    <row r="252" spans="1:5" ht="12.75">
      <c r="A252" s="36" t="s">
        <v>58</v>
      </c>
      <c r="E252" s="37" t="s">
        <v>54</v>
      </c>
    </row>
    <row r="253" spans="1:5" ht="89.25">
      <c r="A253" s="38" t="s">
        <v>59</v>
      </c>
      <c r="E253" s="39" t="s">
        <v>1895</v>
      </c>
    </row>
    <row r="254" spans="1:5" ht="76.5">
      <c r="A254" t="s">
        <v>61</v>
      </c>
      <c r="E254" s="37" t="s">
        <v>1896</v>
      </c>
    </row>
    <row r="255" spans="1:16" ht="12.75">
      <c r="A255" s="26" t="s">
        <v>52</v>
      </c>
      <c s="31" t="s">
        <v>880</v>
      </c>
      <c s="31" t="s">
        <v>1897</v>
      </c>
      <c s="26" t="s">
        <v>54</v>
      </c>
      <c s="32" t="s">
        <v>1898</v>
      </c>
      <c s="33" t="s">
        <v>82</v>
      </c>
      <c s="34">
        <v>112</v>
      </c>
      <c s="35">
        <v>0</v>
      </c>
      <c s="35">
        <f>ROUND(ROUND(H255,2)*ROUND(G255,3),2)</f>
      </c>
      <c s="33" t="s">
        <v>325</v>
      </c>
      <c r="O255">
        <f>(I255*21)/100</f>
      </c>
      <c t="s">
        <v>27</v>
      </c>
    </row>
    <row r="256" spans="1:5" ht="12.75">
      <c r="A256" s="36" t="s">
        <v>58</v>
      </c>
      <c r="E256" s="37" t="s">
        <v>54</v>
      </c>
    </row>
    <row r="257" spans="1:5" ht="63.75">
      <c r="A257" s="38" t="s">
        <v>59</v>
      </c>
      <c r="E257" s="39" t="s">
        <v>1899</v>
      </c>
    </row>
    <row r="258" spans="1:5" ht="12.75">
      <c r="A258" t="s">
        <v>61</v>
      </c>
      <c r="E258" s="37" t="s">
        <v>1900</v>
      </c>
    </row>
    <row r="259" spans="1:16" ht="12.75">
      <c r="A259" s="26" t="s">
        <v>52</v>
      </c>
      <c s="31" t="s">
        <v>885</v>
      </c>
      <c s="31" t="s">
        <v>1901</v>
      </c>
      <c s="26" t="s">
        <v>54</v>
      </c>
      <c s="32" t="s">
        <v>1902</v>
      </c>
      <c s="33" t="s">
        <v>82</v>
      </c>
      <c s="34">
        <v>2</v>
      </c>
      <c s="35">
        <v>0</v>
      </c>
      <c s="35">
        <f>ROUND(ROUND(H259,2)*ROUND(G259,3),2)</f>
      </c>
      <c s="33" t="s">
        <v>65</v>
      </c>
      <c r="O259">
        <f>(I259*21)/100</f>
      </c>
      <c t="s">
        <v>27</v>
      </c>
    </row>
    <row r="260" spans="1:5" ht="51">
      <c r="A260" s="36" t="s">
        <v>58</v>
      </c>
      <c r="E260" s="37" t="s">
        <v>1903</v>
      </c>
    </row>
    <row r="261" spans="1:5" ht="12.75">
      <c r="A261" s="38" t="s">
        <v>59</v>
      </c>
      <c r="E261" s="39" t="s">
        <v>1904</v>
      </c>
    </row>
    <row r="262" spans="1:5" ht="12.75">
      <c r="A262" t="s">
        <v>61</v>
      </c>
      <c r="E262" s="37" t="s">
        <v>54</v>
      </c>
    </row>
    <row r="263" spans="1:16" ht="12.75">
      <c r="A263" s="26" t="s">
        <v>52</v>
      </c>
      <c s="31" t="s">
        <v>890</v>
      </c>
      <c s="31" t="s">
        <v>1905</v>
      </c>
      <c s="26" t="s">
        <v>54</v>
      </c>
      <c s="32" t="s">
        <v>1906</v>
      </c>
      <c s="33" t="s">
        <v>82</v>
      </c>
      <c s="34">
        <v>5</v>
      </c>
      <c s="35">
        <v>0</v>
      </c>
      <c s="35">
        <f>ROUND(ROUND(H263,2)*ROUND(G263,3),2)</f>
      </c>
      <c s="33" t="s">
        <v>65</v>
      </c>
      <c r="O263">
        <f>(I263*21)/100</f>
      </c>
      <c t="s">
        <v>27</v>
      </c>
    </row>
    <row r="264" spans="1:5" ht="51">
      <c r="A264" s="36" t="s">
        <v>58</v>
      </c>
      <c r="E264" s="37" t="s">
        <v>1907</v>
      </c>
    </row>
    <row r="265" spans="1:5" ht="12.75">
      <c r="A265" s="38" t="s">
        <v>59</v>
      </c>
      <c r="E265" s="39" t="s">
        <v>1908</v>
      </c>
    </row>
    <row r="266" spans="1:5" ht="12.75">
      <c r="A266" t="s">
        <v>61</v>
      </c>
      <c r="E266" s="37" t="s">
        <v>54</v>
      </c>
    </row>
    <row r="267" spans="1:16" ht="12.75">
      <c r="A267" s="26" t="s">
        <v>52</v>
      </c>
      <c s="31" t="s">
        <v>897</v>
      </c>
      <c s="31" t="s">
        <v>1909</v>
      </c>
      <c s="26" t="s">
        <v>54</v>
      </c>
      <c s="32" t="s">
        <v>1910</v>
      </c>
      <c s="33" t="s">
        <v>82</v>
      </c>
      <c s="34">
        <v>1</v>
      </c>
      <c s="35">
        <v>0</v>
      </c>
      <c s="35">
        <f>ROUND(ROUND(H267,2)*ROUND(G267,3),2)</f>
      </c>
      <c s="33" t="s">
        <v>65</v>
      </c>
      <c r="O267">
        <f>(I267*21)/100</f>
      </c>
      <c t="s">
        <v>27</v>
      </c>
    </row>
    <row r="268" spans="1:5" ht="38.25">
      <c r="A268" s="36" t="s">
        <v>58</v>
      </c>
      <c r="E268" s="37" t="s">
        <v>1911</v>
      </c>
    </row>
    <row r="269" spans="1:5" ht="12.75">
      <c r="A269" s="38" t="s">
        <v>59</v>
      </c>
      <c r="E269" s="39" t="s">
        <v>1912</v>
      </c>
    </row>
    <row r="270" spans="1:5" ht="12.75">
      <c r="A270" t="s">
        <v>61</v>
      </c>
      <c r="E270" s="37" t="s">
        <v>54</v>
      </c>
    </row>
    <row r="271" spans="1:16" ht="12.75">
      <c r="A271" s="26" t="s">
        <v>52</v>
      </c>
      <c s="31" t="s">
        <v>904</v>
      </c>
      <c s="31" t="s">
        <v>1913</v>
      </c>
      <c s="26" t="s">
        <v>54</v>
      </c>
      <c s="32" t="s">
        <v>1914</v>
      </c>
      <c s="33" t="s">
        <v>86</v>
      </c>
      <c s="34">
        <v>12</v>
      </c>
      <c s="35">
        <v>0</v>
      </c>
      <c s="35">
        <f>ROUND(ROUND(H271,2)*ROUND(G271,3),2)</f>
      </c>
      <c s="33" t="s">
        <v>65</v>
      </c>
      <c r="O271">
        <f>(I271*21)/100</f>
      </c>
      <c t="s">
        <v>27</v>
      </c>
    </row>
    <row r="272" spans="1:5" ht="12.75">
      <c r="A272" s="36" t="s">
        <v>58</v>
      </c>
      <c r="E272" s="37" t="s">
        <v>54</v>
      </c>
    </row>
    <row r="273" spans="1:5" ht="114.75">
      <c r="A273" s="38" t="s">
        <v>59</v>
      </c>
      <c r="E273" s="39" t="s">
        <v>1915</v>
      </c>
    </row>
    <row r="274" spans="1:5" ht="12.75">
      <c r="A274" t="s">
        <v>61</v>
      </c>
      <c r="E274" s="37" t="s">
        <v>54</v>
      </c>
    </row>
    <row r="275" spans="1:18" ht="12.75" customHeight="1">
      <c r="A275" s="6" t="s">
        <v>50</v>
      </c>
      <c s="6"/>
      <c s="41" t="s">
        <v>176</v>
      </c>
      <c s="6"/>
      <c s="29" t="s">
        <v>177</v>
      </c>
      <c s="6"/>
      <c s="6"/>
      <c s="6"/>
      <c s="42">
        <f>0+Q275</f>
      </c>
      <c s="6"/>
      <c r="O275">
        <f>0+R275</f>
      </c>
      <c r="Q275">
        <f>0+I276+I280</f>
      </c>
      <c>
        <f>0+O276+O280</f>
      </c>
    </row>
    <row r="276" spans="1:16" ht="38.25">
      <c r="A276" s="26" t="s">
        <v>52</v>
      </c>
      <c s="31" t="s">
        <v>909</v>
      </c>
      <c s="31" t="s">
        <v>658</v>
      </c>
      <c s="26" t="s">
        <v>659</v>
      </c>
      <c s="32" t="s">
        <v>660</v>
      </c>
      <c s="33" t="s">
        <v>182</v>
      </c>
      <c s="34">
        <v>2145.575</v>
      </c>
      <c s="35">
        <v>0</v>
      </c>
      <c s="35">
        <f>ROUND(ROUND(H276,2)*ROUND(G276,3),2)</f>
      </c>
      <c s="33" t="s">
        <v>325</v>
      </c>
      <c r="O276">
        <f>(I276*21)/100</f>
      </c>
      <c t="s">
        <v>27</v>
      </c>
    </row>
    <row r="277" spans="1:5" ht="12.75">
      <c r="A277" s="36" t="s">
        <v>58</v>
      </c>
      <c r="E277" s="37" t="s">
        <v>183</v>
      </c>
    </row>
    <row r="278" spans="1:5" ht="25.5">
      <c r="A278" s="38" t="s">
        <v>59</v>
      </c>
      <c r="E278" s="39" t="s">
        <v>1916</v>
      </c>
    </row>
    <row r="279" spans="1:5" ht="127.5">
      <c r="A279" t="s">
        <v>61</v>
      </c>
      <c r="E279" s="37" t="s">
        <v>1231</v>
      </c>
    </row>
    <row r="280" spans="1:16" ht="38.25">
      <c r="A280" s="26" t="s">
        <v>52</v>
      </c>
      <c s="31" t="s">
        <v>914</v>
      </c>
      <c s="31" t="s">
        <v>322</v>
      </c>
      <c s="26" t="s">
        <v>323</v>
      </c>
      <c s="32" t="s">
        <v>324</v>
      </c>
      <c s="33" t="s">
        <v>182</v>
      </c>
      <c s="34">
        <v>56.236</v>
      </c>
      <c s="35">
        <v>0</v>
      </c>
      <c s="35">
        <f>ROUND(ROUND(H280,2)*ROUND(G280,3),2)</f>
      </c>
      <c s="33" t="s">
        <v>325</v>
      </c>
      <c r="O280">
        <f>(I280*21)/100</f>
      </c>
      <c t="s">
        <v>27</v>
      </c>
    </row>
    <row r="281" spans="1:5" ht="12.75">
      <c r="A281" s="36" t="s">
        <v>58</v>
      </c>
      <c r="E281" s="37" t="s">
        <v>183</v>
      </c>
    </row>
    <row r="282" spans="1:5" ht="63.75">
      <c r="A282" s="38" t="s">
        <v>59</v>
      </c>
      <c r="E282" s="39" t="s">
        <v>1917</v>
      </c>
    </row>
    <row r="283" spans="1:5" ht="127.5">
      <c r="A283" t="s">
        <v>61</v>
      </c>
      <c r="E283"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0+O9+O18+O27+O36+O57+O74+O103+O120</f>
      </c>
      <c t="s">
        <v>26</v>
      </c>
    </row>
    <row r="3" spans="1:16" ht="15" customHeight="1">
      <c r="A3" t="s">
        <v>12</v>
      </c>
      <c s="12" t="s">
        <v>14</v>
      </c>
      <c s="13" t="s">
        <v>15</v>
      </c>
      <c s="1"/>
      <c s="14" t="s">
        <v>16</v>
      </c>
      <c s="1"/>
      <c s="9"/>
      <c s="8" t="s">
        <v>28</v>
      </c>
      <c s="43">
        <f>0+I9+I18+I27+I36+I57+I74+I103+I120</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28</v>
      </c>
      <c s="6"/>
      <c s="18" t="s">
        <v>29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53</v>
      </c>
      <c s="26" t="s">
        <v>54</v>
      </c>
      <c s="32" t="s">
        <v>55</v>
      </c>
      <c s="33" t="s">
        <v>56</v>
      </c>
      <c s="34">
        <v>1.1</v>
      </c>
      <c s="35">
        <v>0</v>
      </c>
      <c s="35">
        <f>ROUND(ROUND(H10,2)*ROUND(G10,3),2)</f>
      </c>
      <c s="33" t="s">
        <v>57</v>
      </c>
      <c r="O10">
        <f>(I10*0)/100</f>
      </c>
      <c t="s">
        <v>31</v>
      </c>
    </row>
    <row r="11" spans="1:5" ht="12.75">
      <c r="A11" s="36" t="s">
        <v>58</v>
      </c>
      <c r="E11" s="37" t="s">
        <v>54</v>
      </c>
    </row>
    <row r="12" spans="1:5" ht="25.5">
      <c r="A12" s="38" t="s">
        <v>59</v>
      </c>
      <c r="E12" s="39" t="s">
        <v>60</v>
      </c>
    </row>
    <row r="13" spans="1:5" ht="76.5">
      <c r="A13" t="s">
        <v>61</v>
      </c>
      <c r="E13" s="37" t="s">
        <v>62</v>
      </c>
    </row>
    <row r="14" spans="1:16" ht="12.75">
      <c r="A14" s="26" t="s">
        <v>52</v>
      </c>
      <c s="31" t="s">
        <v>27</v>
      </c>
      <c s="31" t="s">
        <v>63</v>
      </c>
      <c s="26" t="s">
        <v>54</v>
      </c>
      <c s="32" t="s">
        <v>64</v>
      </c>
      <c s="33" t="s">
        <v>56</v>
      </c>
      <c s="34">
        <v>1.1</v>
      </c>
      <c s="35">
        <v>0</v>
      </c>
      <c s="35">
        <f>ROUND(ROUND(H14,2)*ROUND(G14,3),2)</f>
      </c>
      <c s="33" t="s">
        <v>65</v>
      </c>
      <c r="O14">
        <f>(I14*0)/100</f>
      </c>
      <c t="s">
        <v>31</v>
      </c>
    </row>
    <row r="15" spans="1:5" ht="12.75">
      <c r="A15" s="36" t="s">
        <v>58</v>
      </c>
      <c r="E15" s="37" t="s">
        <v>54</v>
      </c>
    </row>
    <row r="16" spans="1:5" ht="25.5">
      <c r="A16" s="38" t="s">
        <v>59</v>
      </c>
      <c r="E16" s="39" t="s">
        <v>66</v>
      </c>
    </row>
    <row r="17" spans="1:5" ht="12.75">
      <c r="A17" t="s">
        <v>61</v>
      </c>
      <c r="E17" s="37" t="s">
        <v>67</v>
      </c>
    </row>
    <row r="18" spans="1:18" ht="12.75" customHeight="1">
      <c r="A18" s="6" t="s">
        <v>50</v>
      </c>
      <c s="6"/>
      <c s="41" t="s">
        <v>46</v>
      </c>
      <c s="6"/>
      <c s="29" t="s">
        <v>68</v>
      </c>
      <c s="6"/>
      <c s="6"/>
      <c s="6"/>
      <c s="42">
        <f>0+Q18</f>
      </c>
      <c s="6"/>
      <c r="O18">
        <f>0+R18</f>
      </c>
      <c r="Q18">
        <f>0+I19+I23</f>
      </c>
      <c>
        <f>0+O19+O23</f>
      </c>
    </row>
    <row r="19" spans="1:16" ht="12.75">
      <c r="A19" s="26" t="s">
        <v>52</v>
      </c>
      <c s="31" t="s">
        <v>26</v>
      </c>
      <c s="31" t="s">
        <v>69</v>
      </c>
      <c s="26" t="s">
        <v>54</v>
      </c>
      <c s="32" t="s">
        <v>70</v>
      </c>
      <c s="33" t="s">
        <v>71</v>
      </c>
      <c s="34">
        <v>55</v>
      </c>
      <c s="35">
        <v>0</v>
      </c>
      <c s="35">
        <f>ROUND(ROUND(H19,2)*ROUND(G19,3),2)</f>
      </c>
      <c s="33" t="s">
        <v>57</v>
      </c>
      <c r="O19">
        <f>(I19*0)/100</f>
      </c>
      <c t="s">
        <v>31</v>
      </c>
    </row>
    <row r="20" spans="1:5" ht="12.75">
      <c r="A20" s="36" t="s">
        <v>58</v>
      </c>
      <c r="E20" s="37" t="s">
        <v>54</v>
      </c>
    </row>
    <row r="21" spans="1:5" ht="38.25">
      <c r="A21" s="38" t="s">
        <v>59</v>
      </c>
      <c r="E21" s="39" t="s">
        <v>72</v>
      </c>
    </row>
    <row r="22" spans="1:5" ht="318.75">
      <c r="A22" t="s">
        <v>61</v>
      </c>
      <c r="E22" s="37" t="s">
        <v>73</v>
      </c>
    </row>
    <row r="23" spans="1:16" ht="12.75">
      <c r="A23" s="26" t="s">
        <v>52</v>
      </c>
      <c s="31" t="s">
        <v>37</v>
      </c>
      <c s="31" t="s">
        <v>74</v>
      </c>
      <c s="26" t="s">
        <v>54</v>
      </c>
      <c s="32" t="s">
        <v>75</v>
      </c>
      <c s="33" t="s">
        <v>71</v>
      </c>
      <c s="34">
        <v>44</v>
      </c>
      <c s="35">
        <v>0</v>
      </c>
      <c s="35">
        <f>ROUND(ROUND(H23,2)*ROUND(G23,3),2)</f>
      </c>
      <c s="33" t="s">
        <v>57</v>
      </c>
      <c r="O23">
        <f>(I23*0)/100</f>
      </c>
      <c t="s">
        <v>31</v>
      </c>
    </row>
    <row r="24" spans="1:5" ht="12.75">
      <c r="A24" s="36" t="s">
        <v>58</v>
      </c>
      <c r="E24" s="37" t="s">
        <v>54</v>
      </c>
    </row>
    <row r="25" spans="1:5" ht="38.25">
      <c r="A25" s="38" t="s">
        <v>59</v>
      </c>
      <c r="E25" s="39" t="s">
        <v>76</v>
      </c>
    </row>
    <row r="26" spans="1:5" ht="229.5">
      <c r="A26" t="s">
        <v>61</v>
      </c>
      <c r="E26" s="37" t="s">
        <v>77</v>
      </c>
    </row>
    <row r="27" spans="1:18" ht="12.75" customHeight="1">
      <c r="A27" s="6" t="s">
        <v>50</v>
      </c>
      <c s="6"/>
      <c s="41" t="s">
        <v>78</v>
      </c>
      <c s="6"/>
      <c s="29" t="s">
        <v>79</v>
      </c>
      <c s="6"/>
      <c s="6"/>
      <c s="6"/>
      <c s="42">
        <f>0+Q27</f>
      </c>
      <c s="6"/>
      <c r="O27">
        <f>0+R27</f>
      </c>
      <c r="Q27">
        <f>0+I28+I32</f>
      </c>
      <c>
        <f>0+O28+O32</f>
      </c>
    </row>
    <row r="28" spans="1:16" ht="12.75">
      <c r="A28" s="26" t="s">
        <v>52</v>
      </c>
      <c s="31" t="s">
        <v>39</v>
      </c>
      <c s="31" t="s">
        <v>80</v>
      </c>
      <c s="26" t="s">
        <v>54</v>
      </c>
      <c s="32" t="s">
        <v>81</v>
      </c>
      <c s="33" t="s">
        <v>82</v>
      </c>
      <c s="34">
        <v>5</v>
      </c>
      <c s="35">
        <v>0</v>
      </c>
      <c s="35">
        <f>ROUND(ROUND(H28,2)*ROUND(G28,3),2)</f>
      </c>
      <c s="33" t="s">
        <v>57</v>
      </c>
      <c r="O28">
        <f>(I28*21)/100</f>
      </c>
      <c t="s">
        <v>27</v>
      </c>
    </row>
    <row r="29" spans="1:5" ht="12.75">
      <c r="A29" s="36" t="s">
        <v>58</v>
      </c>
      <c r="E29" s="37" t="s">
        <v>54</v>
      </c>
    </row>
    <row r="30" spans="1:5" ht="12.75">
      <c r="A30" s="38" t="s">
        <v>59</v>
      </c>
      <c r="E30" s="39" t="s">
        <v>54</v>
      </c>
    </row>
    <row r="31" spans="1:5" ht="76.5">
      <c r="A31" t="s">
        <v>61</v>
      </c>
      <c r="E31" s="37" t="s">
        <v>83</v>
      </c>
    </row>
    <row r="32" spans="1:16" ht="12.75">
      <c r="A32" s="26" t="s">
        <v>52</v>
      </c>
      <c s="31" t="s">
        <v>41</v>
      </c>
      <c s="31" t="s">
        <v>84</v>
      </c>
      <c s="26" t="s">
        <v>54</v>
      </c>
      <c s="32" t="s">
        <v>85</v>
      </c>
      <c s="33" t="s">
        <v>86</v>
      </c>
      <c s="34">
        <v>110</v>
      </c>
      <c s="35">
        <v>0</v>
      </c>
      <c s="35">
        <f>ROUND(ROUND(H32,2)*ROUND(G32,3),2)</f>
      </c>
      <c s="33" t="s">
        <v>57</v>
      </c>
      <c r="O32">
        <f>(I32*21)/100</f>
      </c>
      <c t="s">
        <v>27</v>
      </c>
    </row>
    <row r="33" spans="1:5" ht="12.75">
      <c r="A33" s="36" t="s">
        <v>58</v>
      </c>
      <c r="E33" s="37" t="s">
        <v>54</v>
      </c>
    </row>
    <row r="34" spans="1:5" ht="12.75">
      <c r="A34" s="38" t="s">
        <v>59</v>
      </c>
      <c r="E34" s="39" t="s">
        <v>54</v>
      </c>
    </row>
    <row r="35" spans="1:5" ht="140.25">
      <c r="A35" t="s">
        <v>61</v>
      </c>
      <c r="E35" s="37" t="s">
        <v>87</v>
      </c>
    </row>
    <row r="36" spans="1:18" ht="12.75" customHeight="1">
      <c r="A36" s="6" t="s">
        <v>50</v>
      </c>
      <c s="6"/>
      <c s="41" t="s">
        <v>88</v>
      </c>
      <c s="6"/>
      <c s="29" t="s">
        <v>89</v>
      </c>
      <c s="6"/>
      <c s="6"/>
      <c s="6"/>
      <c s="42">
        <f>0+Q36</f>
      </c>
      <c s="6"/>
      <c r="O36">
        <f>0+R36</f>
      </c>
      <c r="Q36">
        <f>0+I37+I41+I45+I49+I53</f>
      </c>
      <c>
        <f>0+O37+O41+O45+O49+O53</f>
      </c>
    </row>
    <row r="37" spans="1:16" ht="12.75">
      <c r="A37" s="26" t="s">
        <v>52</v>
      </c>
      <c s="31" t="s">
        <v>90</v>
      </c>
      <c s="31" t="s">
        <v>91</v>
      </c>
      <c s="26" t="s">
        <v>54</v>
      </c>
      <c s="32" t="s">
        <v>92</v>
      </c>
      <c s="33" t="s">
        <v>93</v>
      </c>
      <c s="34">
        <v>2.64</v>
      </c>
      <c s="35">
        <v>0</v>
      </c>
      <c s="35">
        <f>ROUND(ROUND(H37,2)*ROUND(G37,3),2)</f>
      </c>
      <c s="33" t="s">
        <v>57</v>
      </c>
      <c r="O37">
        <f>(I37*21)/100</f>
      </c>
      <c t="s">
        <v>27</v>
      </c>
    </row>
    <row r="38" spans="1:5" ht="12.75">
      <c r="A38" s="36" t="s">
        <v>58</v>
      </c>
      <c r="E38" s="37" t="s">
        <v>54</v>
      </c>
    </row>
    <row r="39" spans="1:5" ht="12.75">
      <c r="A39" s="38" t="s">
        <v>59</v>
      </c>
      <c r="E39" s="39" t="s">
        <v>54</v>
      </c>
    </row>
    <row r="40" spans="1:5" ht="76.5">
      <c r="A40" t="s">
        <v>61</v>
      </c>
      <c r="E40" s="37" t="s">
        <v>94</v>
      </c>
    </row>
    <row r="41" spans="1:16" ht="12.75">
      <c r="A41" s="26" t="s">
        <v>52</v>
      </c>
      <c s="31" t="s">
        <v>95</v>
      </c>
      <c s="31" t="s">
        <v>96</v>
      </c>
      <c s="26" t="s">
        <v>54</v>
      </c>
      <c s="32" t="s">
        <v>97</v>
      </c>
      <c s="33" t="s">
        <v>93</v>
      </c>
      <c s="34">
        <v>2.64</v>
      </c>
      <c s="35">
        <v>0</v>
      </c>
      <c s="35">
        <f>ROUND(ROUND(H41,2)*ROUND(G41,3),2)</f>
      </c>
      <c s="33" t="s">
        <v>57</v>
      </c>
      <c r="O41">
        <f>(I41*21)/100</f>
      </c>
      <c t="s">
        <v>27</v>
      </c>
    </row>
    <row r="42" spans="1:5" ht="12.75">
      <c r="A42" s="36" t="s">
        <v>58</v>
      </c>
      <c r="E42" s="37" t="s">
        <v>54</v>
      </c>
    </row>
    <row r="43" spans="1:5" ht="12.75">
      <c r="A43" s="38" t="s">
        <v>59</v>
      </c>
      <c r="E43" s="39" t="s">
        <v>98</v>
      </c>
    </row>
    <row r="44" spans="1:5" ht="204">
      <c r="A44" t="s">
        <v>61</v>
      </c>
      <c r="E44" s="37" t="s">
        <v>99</v>
      </c>
    </row>
    <row r="45" spans="1:16" ht="25.5">
      <c r="A45" s="26" t="s">
        <v>52</v>
      </c>
      <c s="31" t="s">
        <v>44</v>
      </c>
      <c s="31" t="s">
        <v>100</v>
      </c>
      <c s="26" t="s">
        <v>54</v>
      </c>
      <c s="32" t="s">
        <v>101</v>
      </c>
      <c s="33" t="s">
        <v>82</v>
      </c>
      <c s="34">
        <v>2</v>
      </c>
      <c s="35">
        <v>0</v>
      </c>
      <c s="35">
        <f>ROUND(ROUND(H45,2)*ROUND(G45,3),2)</f>
      </c>
      <c s="33" t="s">
        <v>57</v>
      </c>
      <c r="O45">
        <f>(I45*21)/100</f>
      </c>
      <c t="s">
        <v>27</v>
      </c>
    </row>
    <row r="46" spans="1:5" ht="12.75">
      <c r="A46" s="36" t="s">
        <v>58</v>
      </c>
      <c r="E46" s="37" t="s">
        <v>54</v>
      </c>
    </row>
    <row r="47" spans="1:5" ht="12.75">
      <c r="A47" s="38" t="s">
        <v>59</v>
      </c>
      <c r="E47" s="39" t="s">
        <v>54</v>
      </c>
    </row>
    <row r="48" spans="1:5" ht="114.75">
      <c r="A48" t="s">
        <v>61</v>
      </c>
      <c r="E48" s="37" t="s">
        <v>102</v>
      </c>
    </row>
    <row r="49" spans="1:16" ht="25.5">
      <c r="A49" s="26" t="s">
        <v>52</v>
      </c>
      <c s="31" t="s">
        <v>46</v>
      </c>
      <c s="31" t="s">
        <v>103</v>
      </c>
      <c s="26" t="s">
        <v>54</v>
      </c>
      <c s="32" t="s">
        <v>104</v>
      </c>
      <c s="33" t="s">
        <v>82</v>
      </c>
      <c s="34">
        <v>1</v>
      </c>
      <c s="35">
        <v>0</v>
      </c>
      <c s="35">
        <f>ROUND(ROUND(H49,2)*ROUND(G49,3),2)</f>
      </c>
      <c s="33" t="s">
        <v>57</v>
      </c>
      <c r="O49">
        <f>(I49*21)/100</f>
      </c>
      <c t="s">
        <v>27</v>
      </c>
    </row>
    <row r="50" spans="1:5" ht="12.75">
      <c r="A50" s="36" t="s">
        <v>58</v>
      </c>
      <c r="E50" s="37" t="s">
        <v>54</v>
      </c>
    </row>
    <row r="51" spans="1:5" ht="12.75">
      <c r="A51" s="38" t="s">
        <v>59</v>
      </c>
      <c r="E51" s="39" t="s">
        <v>54</v>
      </c>
    </row>
    <row r="52" spans="1:5" ht="140.25">
      <c r="A52" t="s">
        <v>61</v>
      </c>
      <c r="E52" s="37" t="s">
        <v>105</v>
      </c>
    </row>
    <row r="53" spans="1:16" ht="12.75">
      <c r="A53" s="26" t="s">
        <v>52</v>
      </c>
      <c s="31" t="s">
        <v>48</v>
      </c>
      <c s="31" t="s">
        <v>106</v>
      </c>
      <c s="26" t="s">
        <v>54</v>
      </c>
      <c s="32" t="s">
        <v>107</v>
      </c>
      <c s="33" t="s">
        <v>82</v>
      </c>
      <c s="34">
        <v>2</v>
      </c>
      <c s="35">
        <v>0</v>
      </c>
      <c s="35">
        <f>ROUND(ROUND(H53,2)*ROUND(G53,3),2)</f>
      </c>
      <c s="33" t="s">
        <v>57</v>
      </c>
      <c r="O53">
        <f>(I53*21)/100</f>
      </c>
      <c t="s">
        <v>27</v>
      </c>
    </row>
    <row r="54" spans="1:5" ht="12.75">
      <c r="A54" s="36" t="s">
        <v>58</v>
      </c>
      <c r="E54" s="37" t="s">
        <v>54</v>
      </c>
    </row>
    <row r="55" spans="1:5" ht="12.75">
      <c r="A55" s="38" t="s">
        <v>59</v>
      </c>
      <c r="E55" s="39" t="s">
        <v>54</v>
      </c>
    </row>
    <row r="56" spans="1:5" ht="102">
      <c r="A56" t="s">
        <v>61</v>
      </c>
      <c r="E56" s="37" t="s">
        <v>108</v>
      </c>
    </row>
    <row r="57" spans="1:18" ht="12.75" customHeight="1">
      <c r="A57" s="6" t="s">
        <v>50</v>
      </c>
      <c s="6"/>
      <c s="41" t="s">
        <v>109</v>
      </c>
      <c s="6"/>
      <c s="29" t="s">
        <v>110</v>
      </c>
      <c s="6"/>
      <c s="6"/>
      <c s="6"/>
      <c s="42">
        <f>0+Q57</f>
      </c>
      <c s="6"/>
      <c r="O57">
        <f>0+R57</f>
      </c>
      <c r="Q57">
        <f>0+I58+I62+I66+I70</f>
      </c>
      <c>
        <f>0+O58+O62+O66+O70</f>
      </c>
    </row>
    <row r="58" spans="1:16" ht="25.5">
      <c r="A58" s="26" t="s">
        <v>52</v>
      </c>
      <c s="31" t="s">
        <v>111</v>
      </c>
      <c s="31" t="s">
        <v>112</v>
      </c>
      <c s="26" t="s">
        <v>54</v>
      </c>
      <c s="32" t="s">
        <v>113</v>
      </c>
      <c s="33" t="s">
        <v>82</v>
      </c>
      <c s="34">
        <v>2</v>
      </c>
      <c s="35">
        <v>0</v>
      </c>
      <c s="35">
        <f>ROUND(ROUND(H58,2)*ROUND(G58,3),2)</f>
      </c>
      <c s="33" t="s">
        <v>57</v>
      </c>
      <c r="O58">
        <f>(I58*21)/100</f>
      </c>
      <c t="s">
        <v>27</v>
      </c>
    </row>
    <row r="59" spans="1:5" ht="12.75">
      <c r="A59" s="36" t="s">
        <v>58</v>
      </c>
      <c r="E59" s="37" t="s">
        <v>54</v>
      </c>
    </row>
    <row r="60" spans="1:5" ht="12.75">
      <c r="A60" s="38" t="s">
        <v>59</v>
      </c>
      <c r="E60" s="39" t="s">
        <v>54</v>
      </c>
    </row>
    <row r="61" spans="1:5" ht="140.25">
      <c r="A61" t="s">
        <v>61</v>
      </c>
      <c r="E61" s="37" t="s">
        <v>114</v>
      </c>
    </row>
    <row r="62" spans="1:16" ht="12.75">
      <c r="A62" s="26" t="s">
        <v>52</v>
      </c>
      <c s="31" t="s">
        <v>115</v>
      </c>
      <c s="31" t="s">
        <v>116</v>
      </c>
      <c s="26" t="s">
        <v>54</v>
      </c>
      <c s="32" t="s">
        <v>117</v>
      </c>
      <c s="33" t="s">
        <v>82</v>
      </c>
      <c s="34">
        <v>1</v>
      </c>
      <c s="35">
        <v>0</v>
      </c>
      <c s="35">
        <f>ROUND(ROUND(H62,2)*ROUND(G62,3),2)</f>
      </c>
      <c s="33" t="s">
        <v>57</v>
      </c>
      <c r="O62">
        <f>(I62*21)/100</f>
      </c>
      <c t="s">
        <v>27</v>
      </c>
    </row>
    <row r="63" spans="1:5" ht="12.75">
      <c r="A63" s="36" t="s">
        <v>58</v>
      </c>
      <c r="E63" s="37" t="s">
        <v>54</v>
      </c>
    </row>
    <row r="64" spans="1:5" ht="12.75">
      <c r="A64" s="38" t="s">
        <v>59</v>
      </c>
      <c r="E64" s="39" t="s">
        <v>54</v>
      </c>
    </row>
    <row r="65" spans="1:5" ht="127.5">
      <c r="A65" t="s">
        <v>61</v>
      </c>
      <c r="E65" s="37" t="s">
        <v>118</v>
      </c>
    </row>
    <row r="66" spans="1:16" ht="12.75">
      <c r="A66" s="26" t="s">
        <v>52</v>
      </c>
      <c s="31" t="s">
        <v>119</v>
      </c>
      <c s="31" t="s">
        <v>120</v>
      </c>
      <c s="26" t="s">
        <v>54</v>
      </c>
      <c s="32" t="s">
        <v>121</v>
      </c>
      <c s="33" t="s">
        <v>82</v>
      </c>
      <c s="34">
        <v>1</v>
      </c>
      <c s="35">
        <v>0</v>
      </c>
      <c s="35">
        <f>ROUND(ROUND(H66,2)*ROUND(G66,3),2)</f>
      </c>
      <c s="33" t="s">
        <v>57</v>
      </c>
      <c r="O66">
        <f>(I66*21)/100</f>
      </c>
      <c t="s">
        <v>27</v>
      </c>
    </row>
    <row r="67" spans="1:5" ht="12.75">
      <c r="A67" s="36" t="s">
        <v>58</v>
      </c>
      <c r="E67" s="37" t="s">
        <v>54</v>
      </c>
    </row>
    <row r="68" spans="1:5" ht="12.75">
      <c r="A68" s="38" t="s">
        <v>59</v>
      </c>
      <c r="E68" s="39" t="s">
        <v>54</v>
      </c>
    </row>
    <row r="69" spans="1:5" ht="127.5">
      <c r="A69" t="s">
        <v>61</v>
      </c>
      <c r="E69" s="37" t="s">
        <v>122</v>
      </c>
    </row>
    <row r="70" spans="1:16" ht="12.75">
      <c r="A70" s="26" t="s">
        <v>52</v>
      </c>
      <c s="31" t="s">
        <v>123</v>
      </c>
      <c s="31" t="s">
        <v>124</v>
      </c>
      <c s="26" t="s">
        <v>54</v>
      </c>
      <c s="32" t="s">
        <v>125</v>
      </c>
      <c s="33" t="s">
        <v>82</v>
      </c>
      <c s="34">
        <v>2</v>
      </c>
      <c s="35">
        <v>0</v>
      </c>
      <c s="35">
        <f>ROUND(ROUND(H70,2)*ROUND(G70,3),2)</f>
      </c>
      <c s="33" t="s">
        <v>57</v>
      </c>
      <c r="O70">
        <f>(I70*21)/100</f>
      </c>
      <c t="s">
        <v>27</v>
      </c>
    </row>
    <row r="71" spans="1:5" ht="12.75">
      <c r="A71" s="36" t="s">
        <v>58</v>
      </c>
      <c r="E71" s="37" t="s">
        <v>54</v>
      </c>
    </row>
    <row r="72" spans="1:5" ht="12.75">
      <c r="A72" s="38" t="s">
        <v>59</v>
      </c>
      <c r="E72" s="39" t="s">
        <v>54</v>
      </c>
    </row>
    <row r="73" spans="1:5" ht="89.25">
      <c r="A73" t="s">
        <v>61</v>
      </c>
      <c r="E73" s="37" t="s">
        <v>126</v>
      </c>
    </row>
    <row r="74" spans="1:18" ht="12.75" customHeight="1">
      <c r="A74" s="6" t="s">
        <v>50</v>
      </c>
      <c s="6"/>
      <c s="41" t="s">
        <v>127</v>
      </c>
      <c s="6"/>
      <c s="29" t="s">
        <v>128</v>
      </c>
      <c s="6"/>
      <c s="6"/>
      <c s="6"/>
      <c s="42">
        <f>0+Q74</f>
      </c>
      <c s="6"/>
      <c r="O74">
        <f>0+R74</f>
      </c>
      <c r="Q74">
        <f>0+I75+I79+I83+I87+I91+I95+I99</f>
      </c>
      <c>
        <f>0+O75+O79+O83+O87+O91+O95+O99</f>
      </c>
    </row>
    <row r="75" spans="1:16" ht="25.5">
      <c r="A75" s="26" t="s">
        <v>52</v>
      </c>
      <c s="31" t="s">
        <v>129</v>
      </c>
      <c s="31" t="s">
        <v>130</v>
      </c>
      <c s="26" t="s">
        <v>54</v>
      </c>
      <c s="32" t="s">
        <v>131</v>
      </c>
      <c s="33" t="s">
        <v>82</v>
      </c>
      <c s="34">
        <v>1</v>
      </c>
      <c s="35">
        <v>0</v>
      </c>
      <c s="35">
        <f>ROUND(ROUND(H75,2)*ROUND(G75,3),2)</f>
      </c>
      <c s="33" t="s">
        <v>57</v>
      </c>
      <c r="O75">
        <f>(I75*21)/100</f>
      </c>
      <c t="s">
        <v>27</v>
      </c>
    </row>
    <row r="76" spans="1:5" ht="12.75">
      <c r="A76" s="36" t="s">
        <v>58</v>
      </c>
      <c r="E76" s="37" t="s">
        <v>54</v>
      </c>
    </row>
    <row r="77" spans="1:5" ht="12.75">
      <c r="A77" s="38" t="s">
        <v>59</v>
      </c>
      <c r="E77" s="39" t="s">
        <v>54</v>
      </c>
    </row>
    <row r="78" spans="1:5" ht="153">
      <c r="A78" t="s">
        <v>61</v>
      </c>
      <c r="E78" s="37" t="s">
        <v>132</v>
      </c>
    </row>
    <row r="79" spans="1:16" ht="12.75">
      <c r="A79" s="26" t="s">
        <v>52</v>
      </c>
      <c s="31" t="s">
        <v>133</v>
      </c>
      <c s="31" t="s">
        <v>134</v>
      </c>
      <c s="26" t="s">
        <v>54</v>
      </c>
      <c s="32" t="s">
        <v>135</v>
      </c>
      <c s="33" t="s">
        <v>82</v>
      </c>
      <c s="34">
        <v>1</v>
      </c>
      <c s="35">
        <v>0</v>
      </c>
      <c s="35">
        <f>ROUND(ROUND(H79,2)*ROUND(G79,3),2)</f>
      </c>
      <c s="33" t="s">
        <v>57</v>
      </c>
      <c r="O79">
        <f>(I79*21)/100</f>
      </c>
      <c t="s">
        <v>27</v>
      </c>
    </row>
    <row r="80" spans="1:5" ht="12.75">
      <c r="A80" s="36" t="s">
        <v>58</v>
      </c>
      <c r="E80" s="37" t="s">
        <v>54</v>
      </c>
    </row>
    <row r="81" spans="1:5" ht="12.75">
      <c r="A81" s="38" t="s">
        <v>59</v>
      </c>
      <c r="E81" s="39" t="s">
        <v>54</v>
      </c>
    </row>
    <row r="82" spans="1:5" ht="114.75">
      <c r="A82" t="s">
        <v>61</v>
      </c>
      <c r="E82" s="37" t="s">
        <v>136</v>
      </c>
    </row>
    <row r="83" spans="1:16" ht="12.75">
      <c r="A83" s="26" t="s">
        <v>52</v>
      </c>
      <c s="31" t="s">
        <v>137</v>
      </c>
      <c s="31" t="s">
        <v>138</v>
      </c>
      <c s="26" t="s">
        <v>54</v>
      </c>
      <c s="32" t="s">
        <v>139</v>
      </c>
      <c s="33" t="s">
        <v>82</v>
      </c>
      <c s="34">
        <v>1</v>
      </c>
      <c s="35">
        <v>0</v>
      </c>
      <c s="35">
        <f>ROUND(ROUND(H83,2)*ROUND(G83,3),2)</f>
      </c>
      <c s="33" t="s">
        <v>57</v>
      </c>
      <c r="O83">
        <f>(I83*21)/100</f>
      </c>
      <c t="s">
        <v>27</v>
      </c>
    </row>
    <row r="84" spans="1:5" ht="12.75">
      <c r="A84" s="36" t="s">
        <v>58</v>
      </c>
      <c r="E84" s="37" t="s">
        <v>54</v>
      </c>
    </row>
    <row r="85" spans="1:5" ht="12.75">
      <c r="A85" s="38" t="s">
        <v>59</v>
      </c>
      <c r="E85" s="39" t="s">
        <v>54</v>
      </c>
    </row>
    <row r="86" spans="1:5" ht="140.25">
      <c r="A86" t="s">
        <v>61</v>
      </c>
      <c r="E86" s="37" t="s">
        <v>140</v>
      </c>
    </row>
    <row r="87" spans="1:16" ht="12.75">
      <c r="A87" s="26" t="s">
        <v>52</v>
      </c>
      <c s="31" t="s">
        <v>141</v>
      </c>
      <c s="31" t="s">
        <v>142</v>
      </c>
      <c s="26" t="s">
        <v>54</v>
      </c>
      <c s="32" t="s">
        <v>143</v>
      </c>
      <c s="33" t="s">
        <v>82</v>
      </c>
      <c s="34">
        <v>1</v>
      </c>
      <c s="35">
        <v>0</v>
      </c>
      <c s="35">
        <f>ROUND(ROUND(H87,2)*ROUND(G87,3),2)</f>
      </c>
      <c s="33" t="s">
        <v>57</v>
      </c>
      <c r="O87">
        <f>(I87*21)/100</f>
      </c>
      <c t="s">
        <v>27</v>
      </c>
    </row>
    <row r="88" spans="1:5" ht="12.75">
      <c r="A88" s="36" t="s">
        <v>58</v>
      </c>
      <c r="E88" s="37" t="s">
        <v>54</v>
      </c>
    </row>
    <row r="89" spans="1:5" ht="12.75">
      <c r="A89" s="38" t="s">
        <v>59</v>
      </c>
      <c r="E89" s="39" t="s">
        <v>54</v>
      </c>
    </row>
    <row r="90" spans="1:5" ht="153">
      <c r="A90" t="s">
        <v>61</v>
      </c>
      <c r="E90" s="37" t="s">
        <v>144</v>
      </c>
    </row>
    <row r="91" spans="1:16" ht="12.75">
      <c r="A91" s="26" t="s">
        <v>52</v>
      </c>
      <c s="31" t="s">
        <v>145</v>
      </c>
      <c s="31" t="s">
        <v>146</v>
      </c>
      <c s="26" t="s">
        <v>54</v>
      </c>
      <c s="32" t="s">
        <v>147</v>
      </c>
      <c s="33" t="s">
        <v>82</v>
      </c>
      <c s="34">
        <v>4</v>
      </c>
      <c s="35">
        <v>0</v>
      </c>
      <c s="35">
        <f>ROUND(ROUND(H91,2)*ROUND(G91,3),2)</f>
      </c>
      <c s="33" t="s">
        <v>57</v>
      </c>
      <c r="O91">
        <f>(I91*21)/100</f>
      </c>
      <c t="s">
        <v>27</v>
      </c>
    </row>
    <row r="92" spans="1:5" ht="12.75">
      <c r="A92" s="36" t="s">
        <v>58</v>
      </c>
      <c r="E92" s="37" t="s">
        <v>54</v>
      </c>
    </row>
    <row r="93" spans="1:5" ht="12.75">
      <c r="A93" s="38" t="s">
        <v>59</v>
      </c>
      <c r="E93" s="39" t="s">
        <v>54</v>
      </c>
    </row>
    <row r="94" spans="1:5" ht="153">
      <c r="A94" t="s">
        <v>61</v>
      </c>
      <c r="E94" s="37" t="s">
        <v>148</v>
      </c>
    </row>
    <row r="95" spans="1:16" ht="12.75">
      <c r="A95" s="26" t="s">
        <v>52</v>
      </c>
      <c s="31" t="s">
        <v>149</v>
      </c>
      <c s="31" t="s">
        <v>150</v>
      </c>
      <c s="26" t="s">
        <v>54</v>
      </c>
      <c s="32" t="s">
        <v>151</v>
      </c>
      <c s="33" t="s">
        <v>82</v>
      </c>
      <c s="34">
        <v>6</v>
      </c>
      <c s="35">
        <v>0</v>
      </c>
      <c s="35">
        <f>ROUND(ROUND(H95,2)*ROUND(G95,3),2)</f>
      </c>
      <c s="33" t="s">
        <v>65</v>
      </c>
      <c r="O95">
        <f>(I95*21)/100</f>
      </c>
      <c t="s">
        <v>27</v>
      </c>
    </row>
    <row r="96" spans="1:5" ht="12.75">
      <c r="A96" s="36" t="s">
        <v>58</v>
      </c>
      <c r="E96" s="37" t="s">
        <v>54</v>
      </c>
    </row>
    <row r="97" spans="1:5" ht="12.75">
      <c r="A97" s="38" t="s">
        <v>59</v>
      </c>
      <c r="E97" s="39" t="s">
        <v>54</v>
      </c>
    </row>
    <row r="98" spans="1:5" ht="114.75">
      <c r="A98" t="s">
        <v>61</v>
      </c>
      <c r="E98" s="37" t="s">
        <v>152</v>
      </c>
    </row>
    <row r="99" spans="1:16" ht="12.75">
      <c r="A99" s="26" t="s">
        <v>52</v>
      </c>
      <c s="31" t="s">
        <v>153</v>
      </c>
      <c s="31" t="s">
        <v>154</v>
      </c>
      <c s="26" t="s">
        <v>54</v>
      </c>
      <c s="32" t="s">
        <v>155</v>
      </c>
      <c s="33" t="s">
        <v>82</v>
      </c>
      <c s="34">
        <v>1</v>
      </c>
      <c s="35">
        <v>0</v>
      </c>
      <c s="35">
        <f>ROUND(ROUND(H99,2)*ROUND(G99,3),2)</f>
      </c>
      <c s="33" t="s">
        <v>65</v>
      </c>
      <c r="O99">
        <f>(I99*21)/100</f>
      </c>
      <c t="s">
        <v>27</v>
      </c>
    </row>
    <row r="100" spans="1:5" ht="12.75">
      <c r="A100" s="36" t="s">
        <v>58</v>
      </c>
      <c r="E100" s="37" t="s">
        <v>54</v>
      </c>
    </row>
    <row r="101" spans="1:5" ht="12.75">
      <c r="A101" s="38" t="s">
        <v>59</v>
      </c>
      <c r="E101" s="39" t="s">
        <v>54</v>
      </c>
    </row>
    <row r="102" spans="1:5" ht="89.25">
      <c r="A102" t="s">
        <v>61</v>
      </c>
      <c r="E102" s="37" t="s">
        <v>156</v>
      </c>
    </row>
    <row r="103" spans="1:18" ht="12.75" customHeight="1">
      <c r="A103" s="6" t="s">
        <v>50</v>
      </c>
      <c s="6"/>
      <c s="41" t="s">
        <v>157</v>
      </c>
      <c s="6"/>
      <c s="29" t="s">
        <v>158</v>
      </c>
      <c s="6"/>
      <c s="6"/>
      <c s="6"/>
      <c s="42">
        <f>0+Q103</f>
      </c>
      <c s="6"/>
      <c r="O103">
        <f>0+R103</f>
      </c>
      <c r="Q103">
        <f>0+I104+I108+I112+I116</f>
      </c>
      <c>
        <f>0+O104+O108+O112+O116</f>
      </c>
    </row>
    <row r="104" spans="1:16" ht="12.75">
      <c r="A104" s="26" t="s">
        <v>52</v>
      </c>
      <c s="31" t="s">
        <v>159</v>
      </c>
      <c s="31" t="s">
        <v>160</v>
      </c>
      <c s="26" t="s">
        <v>54</v>
      </c>
      <c s="32" t="s">
        <v>161</v>
      </c>
      <c s="33" t="s">
        <v>162</v>
      </c>
      <c s="34">
        <v>20</v>
      </c>
      <c s="35">
        <v>0</v>
      </c>
      <c s="35">
        <f>ROUND(ROUND(H104,2)*ROUND(G104,3),2)</f>
      </c>
      <c s="33" t="s">
        <v>57</v>
      </c>
      <c r="O104">
        <f>(I104*21)/100</f>
      </c>
      <c t="s">
        <v>27</v>
      </c>
    </row>
    <row r="105" spans="1:5" ht="12.75">
      <c r="A105" s="36" t="s">
        <v>58</v>
      </c>
      <c r="E105" s="37" t="s">
        <v>54</v>
      </c>
    </row>
    <row r="106" spans="1:5" ht="12.75">
      <c r="A106" s="38" t="s">
        <v>59</v>
      </c>
      <c r="E106" s="39" t="s">
        <v>54</v>
      </c>
    </row>
    <row r="107" spans="1:5" ht="89.25">
      <c r="A107" t="s">
        <v>61</v>
      </c>
      <c r="E107" s="37" t="s">
        <v>163</v>
      </c>
    </row>
    <row r="108" spans="1:16" ht="12.75">
      <c r="A108" s="26" t="s">
        <v>52</v>
      </c>
      <c s="31" t="s">
        <v>164</v>
      </c>
      <c s="31" t="s">
        <v>165</v>
      </c>
      <c s="26" t="s">
        <v>54</v>
      </c>
      <c s="32" t="s">
        <v>166</v>
      </c>
      <c s="33" t="s">
        <v>162</v>
      </c>
      <c s="34">
        <v>20</v>
      </c>
      <c s="35">
        <v>0</v>
      </c>
      <c s="35">
        <f>ROUND(ROUND(H108,2)*ROUND(G108,3),2)</f>
      </c>
      <c s="33" t="s">
        <v>57</v>
      </c>
      <c r="O108">
        <f>(I108*21)/100</f>
      </c>
      <c t="s">
        <v>27</v>
      </c>
    </row>
    <row r="109" spans="1:5" ht="12.75">
      <c r="A109" s="36" t="s">
        <v>58</v>
      </c>
      <c r="E109" s="37" t="s">
        <v>54</v>
      </c>
    </row>
    <row r="110" spans="1:5" ht="12.75">
      <c r="A110" s="38" t="s">
        <v>59</v>
      </c>
      <c r="E110" s="39" t="s">
        <v>54</v>
      </c>
    </row>
    <row r="111" spans="1:5" ht="114.75">
      <c r="A111" t="s">
        <v>61</v>
      </c>
      <c r="E111" s="37" t="s">
        <v>167</v>
      </c>
    </row>
    <row r="112" spans="1:16" ht="12.75">
      <c r="A112" s="26" t="s">
        <v>52</v>
      </c>
      <c s="31" t="s">
        <v>168</v>
      </c>
      <c s="31" t="s">
        <v>169</v>
      </c>
      <c s="26" t="s">
        <v>54</v>
      </c>
      <c s="32" t="s">
        <v>170</v>
      </c>
      <c s="33" t="s">
        <v>162</v>
      </c>
      <c s="34">
        <v>8</v>
      </c>
      <c s="35">
        <v>0</v>
      </c>
      <c s="35">
        <f>ROUND(ROUND(H112,2)*ROUND(G112,3),2)</f>
      </c>
      <c s="33" t="s">
        <v>57</v>
      </c>
      <c r="O112">
        <f>(I112*21)/100</f>
      </c>
      <c t="s">
        <v>27</v>
      </c>
    </row>
    <row r="113" spans="1:5" ht="12.75">
      <c r="A113" s="36" t="s">
        <v>58</v>
      </c>
      <c r="E113" s="37" t="s">
        <v>54</v>
      </c>
    </row>
    <row r="114" spans="1:5" ht="12.75">
      <c r="A114" s="38" t="s">
        <v>59</v>
      </c>
      <c r="E114" s="39" t="s">
        <v>54</v>
      </c>
    </row>
    <row r="115" spans="1:5" ht="102">
      <c r="A115" t="s">
        <v>61</v>
      </c>
      <c r="E115" s="37" t="s">
        <v>171</v>
      </c>
    </row>
    <row r="116" spans="1:16" ht="12.75">
      <c r="A116" s="26" t="s">
        <v>52</v>
      </c>
      <c s="31" t="s">
        <v>172</v>
      </c>
      <c s="31" t="s">
        <v>173</v>
      </c>
      <c s="26" t="s">
        <v>54</v>
      </c>
      <c s="32" t="s">
        <v>174</v>
      </c>
      <c s="33" t="s">
        <v>162</v>
      </c>
      <c s="34">
        <v>24</v>
      </c>
      <c s="35">
        <v>0</v>
      </c>
      <c s="35">
        <f>ROUND(ROUND(H116,2)*ROUND(G116,3),2)</f>
      </c>
      <c s="33" t="s">
        <v>57</v>
      </c>
      <c r="O116">
        <f>(I116*21)/100</f>
      </c>
      <c t="s">
        <v>27</v>
      </c>
    </row>
    <row r="117" spans="1:5" ht="12.75">
      <c r="A117" s="36" t="s">
        <v>58</v>
      </c>
      <c r="E117" s="37" t="s">
        <v>54</v>
      </c>
    </row>
    <row r="118" spans="1:5" ht="12.75">
      <c r="A118" s="38" t="s">
        <v>59</v>
      </c>
      <c r="E118" s="39" t="s">
        <v>54</v>
      </c>
    </row>
    <row r="119" spans="1:5" ht="114.75">
      <c r="A119" t="s">
        <v>61</v>
      </c>
      <c r="E119" s="37" t="s">
        <v>175</v>
      </c>
    </row>
    <row r="120" spans="1:18" ht="12.75" customHeight="1">
      <c r="A120" s="6" t="s">
        <v>50</v>
      </c>
      <c s="6"/>
      <c s="41" t="s">
        <v>176</v>
      </c>
      <c s="6"/>
      <c s="29" t="s">
        <v>177</v>
      </c>
      <c s="6"/>
      <c s="6"/>
      <c s="6"/>
      <c s="42">
        <f>0+Q120</f>
      </c>
      <c s="6"/>
      <c r="O120">
        <f>0+R120</f>
      </c>
      <c r="Q120">
        <f>0+I121</f>
      </c>
      <c>
        <f>0+O121</f>
      </c>
    </row>
    <row r="121" spans="1:16" ht="38.25">
      <c r="A121" s="26" t="s">
        <v>52</v>
      </c>
      <c s="31" t="s">
        <v>178</v>
      </c>
      <c s="31" t="s">
        <v>179</v>
      </c>
      <c s="26" t="s">
        <v>180</v>
      </c>
      <c s="32" t="s">
        <v>181</v>
      </c>
      <c s="33" t="s">
        <v>182</v>
      </c>
      <c s="34">
        <v>20.9</v>
      </c>
      <c s="35">
        <v>0</v>
      </c>
      <c s="35">
        <f>ROUND(ROUND(H121,2)*ROUND(G121,3),2)</f>
      </c>
      <c s="33" t="s">
        <v>65</v>
      </c>
      <c r="O121">
        <f>(I121*21)/100</f>
      </c>
      <c t="s">
        <v>27</v>
      </c>
    </row>
    <row r="122" spans="1:5" ht="12.75">
      <c r="A122" s="36" t="s">
        <v>58</v>
      </c>
      <c r="E122" s="37" t="s">
        <v>183</v>
      </c>
    </row>
    <row r="123" spans="1:5" ht="63.75">
      <c r="A123" s="38" t="s">
        <v>59</v>
      </c>
      <c r="E123" s="39" t="s">
        <v>184</v>
      </c>
    </row>
    <row r="124" spans="1:5" ht="102">
      <c r="A124" t="s">
        <v>61</v>
      </c>
      <c r="E12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0+O9+O66+O71+O120+O129+O154</f>
      </c>
      <c t="s">
        <v>26</v>
      </c>
    </row>
    <row r="3" spans="1:16" ht="15" customHeight="1">
      <c r="A3" t="s">
        <v>12</v>
      </c>
      <c s="12" t="s">
        <v>14</v>
      </c>
      <c s="13" t="s">
        <v>15</v>
      </c>
      <c s="1"/>
      <c s="14" t="s">
        <v>16</v>
      </c>
      <c s="1"/>
      <c s="9"/>
      <c s="8" t="s">
        <v>1918</v>
      </c>
      <c s="43">
        <f>0+I9+I66+I71+I120+I129+I154</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1918</v>
      </c>
      <c s="6"/>
      <c s="18" t="s">
        <v>1919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f>
      </c>
      <c>
        <f>0+O10+O14+O18+O22+O26+O30+O34+O38+O42+O46+O50+O54+O58+O62</f>
      </c>
    </row>
    <row r="10" spans="1:16" ht="12.75">
      <c r="A10" s="26" t="s">
        <v>52</v>
      </c>
      <c s="31" t="s">
        <v>33</v>
      </c>
      <c s="31" t="s">
        <v>521</v>
      </c>
      <c s="26" t="s">
        <v>54</v>
      </c>
      <c s="32" t="s">
        <v>522</v>
      </c>
      <c s="33" t="s">
        <v>71</v>
      </c>
      <c s="34">
        <v>72.7</v>
      </c>
      <c s="35">
        <v>0</v>
      </c>
      <c s="35">
        <f>ROUND(ROUND(H10,2)*ROUND(G10,3),2)</f>
      </c>
      <c s="33" t="s">
        <v>57</v>
      </c>
      <c r="O10">
        <f>(I10*21)/100</f>
      </c>
      <c t="s">
        <v>27</v>
      </c>
    </row>
    <row r="11" spans="1:5" ht="12.75">
      <c r="A11" s="36" t="s">
        <v>58</v>
      </c>
      <c r="E11" s="37" t="s">
        <v>54</v>
      </c>
    </row>
    <row r="12" spans="1:5" ht="114.75">
      <c r="A12" s="38" t="s">
        <v>59</v>
      </c>
      <c r="E12" s="39" t="s">
        <v>1921</v>
      </c>
    </row>
    <row r="13" spans="1:5" ht="369.75">
      <c r="A13" t="s">
        <v>61</v>
      </c>
      <c r="E13" s="37" t="s">
        <v>524</v>
      </c>
    </row>
    <row r="14" spans="1:16" ht="12.75">
      <c r="A14" s="26" t="s">
        <v>52</v>
      </c>
      <c s="31" t="s">
        <v>27</v>
      </c>
      <c s="31" t="s">
        <v>529</v>
      </c>
      <c s="26" t="s">
        <v>54</v>
      </c>
      <c s="32" t="s">
        <v>530</v>
      </c>
      <c s="33" t="s">
        <v>71</v>
      </c>
      <c s="34">
        <v>7.5</v>
      </c>
      <c s="35">
        <v>0</v>
      </c>
      <c s="35">
        <f>ROUND(ROUND(H14,2)*ROUND(G14,3),2)</f>
      </c>
      <c s="33" t="s">
        <v>57</v>
      </c>
      <c r="O14">
        <f>(I14*21)/100</f>
      </c>
      <c t="s">
        <v>27</v>
      </c>
    </row>
    <row r="15" spans="1:5" ht="12.75">
      <c r="A15" s="36" t="s">
        <v>58</v>
      </c>
      <c r="E15" s="37" t="s">
        <v>54</v>
      </c>
    </row>
    <row r="16" spans="1:5" ht="51">
      <c r="A16" s="38" t="s">
        <v>59</v>
      </c>
      <c r="E16" s="39" t="s">
        <v>1922</v>
      </c>
    </row>
    <row r="17" spans="1:5" ht="318.75">
      <c r="A17" t="s">
        <v>61</v>
      </c>
      <c r="E17" s="37" t="s">
        <v>532</v>
      </c>
    </row>
    <row r="18" spans="1:16" ht="12.75">
      <c r="A18" s="26" t="s">
        <v>52</v>
      </c>
      <c s="31" t="s">
        <v>26</v>
      </c>
      <c s="31" t="s">
        <v>533</v>
      </c>
      <c s="26" t="s">
        <v>54</v>
      </c>
      <c s="32" t="s">
        <v>534</v>
      </c>
      <c s="33" t="s">
        <v>71</v>
      </c>
      <c s="34">
        <v>2.592</v>
      </c>
      <c s="35">
        <v>0</v>
      </c>
      <c s="35">
        <f>ROUND(ROUND(H18,2)*ROUND(G18,3),2)</f>
      </c>
      <c s="33" t="s">
        <v>57</v>
      </c>
      <c r="O18">
        <f>(I18*21)/100</f>
      </c>
      <c t="s">
        <v>27</v>
      </c>
    </row>
    <row r="19" spans="1:5" ht="12.75">
      <c r="A19" s="36" t="s">
        <v>58</v>
      </c>
      <c r="E19" s="37" t="s">
        <v>54</v>
      </c>
    </row>
    <row r="20" spans="1:5" ht="51">
      <c r="A20" s="38" t="s">
        <v>59</v>
      </c>
      <c r="E20" s="39" t="s">
        <v>1923</v>
      </c>
    </row>
    <row r="21" spans="1:5" ht="318.75">
      <c r="A21" t="s">
        <v>61</v>
      </c>
      <c r="E21" s="37" t="s">
        <v>532</v>
      </c>
    </row>
    <row r="22" spans="1:16" ht="12.75">
      <c r="A22" s="26" t="s">
        <v>52</v>
      </c>
      <c s="31" t="s">
        <v>37</v>
      </c>
      <c s="31" t="s">
        <v>707</v>
      </c>
      <c s="26" t="s">
        <v>54</v>
      </c>
      <c s="32" t="s">
        <v>708</v>
      </c>
      <c s="33" t="s">
        <v>71</v>
      </c>
      <c s="34">
        <v>82.792</v>
      </c>
      <c s="35">
        <v>0</v>
      </c>
      <c s="35">
        <f>ROUND(ROUND(H22,2)*ROUND(G22,3),2)</f>
      </c>
      <c s="33" t="s">
        <v>57</v>
      </c>
      <c r="O22">
        <f>(I22*21)/100</f>
      </c>
      <c t="s">
        <v>27</v>
      </c>
    </row>
    <row r="23" spans="1:5" ht="12.75">
      <c r="A23" s="36" t="s">
        <v>58</v>
      </c>
      <c r="E23" s="37" t="s">
        <v>54</v>
      </c>
    </row>
    <row r="24" spans="1:5" ht="89.25">
      <c r="A24" s="38" t="s">
        <v>59</v>
      </c>
      <c r="E24" s="39" t="s">
        <v>1924</v>
      </c>
    </row>
    <row r="25" spans="1:5" ht="191.25">
      <c r="A25" t="s">
        <v>61</v>
      </c>
      <c r="E25" s="37" t="s">
        <v>710</v>
      </c>
    </row>
    <row r="26" spans="1:16" ht="12.75">
      <c r="A26" s="26" t="s">
        <v>52</v>
      </c>
      <c s="31" t="s">
        <v>39</v>
      </c>
      <c s="31" t="s">
        <v>1774</v>
      </c>
      <c s="26" t="s">
        <v>54</v>
      </c>
      <c s="32" t="s">
        <v>1775</v>
      </c>
      <c s="33" t="s">
        <v>71</v>
      </c>
      <c s="34">
        <v>11</v>
      </c>
      <c s="35">
        <v>0</v>
      </c>
      <c s="35">
        <f>ROUND(ROUND(H26,2)*ROUND(G26,3),2)</f>
      </c>
      <c s="33" t="s">
        <v>57</v>
      </c>
      <c r="O26">
        <f>(I26*21)/100</f>
      </c>
      <c t="s">
        <v>27</v>
      </c>
    </row>
    <row r="27" spans="1:5" ht="12.75">
      <c r="A27" s="36" t="s">
        <v>58</v>
      </c>
      <c r="E27" s="37" t="s">
        <v>54</v>
      </c>
    </row>
    <row r="28" spans="1:5" ht="51">
      <c r="A28" s="38" t="s">
        <v>59</v>
      </c>
      <c r="E28" s="39" t="s">
        <v>1925</v>
      </c>
    </row>
    <row r="29" spans="1:5" ht="280.5">
      <c r="A29" t="s">
        <v>61</v>
      </c>
      <c r="E29" s="37" t="s">
        <v>1777</v>
      </c>
    </row>
    <row r="30" spans="1:16" ht="12.75">
      <c r="A30" s="26" t="s">
        <v>52</v>
      </c>
      <c s="31" t="s">
        <v>41</v>
      </c>
      <c s="31" t="s">
        <v>541</v>
      </c>
      <c s="26" t="s">
        <v>54</v>
      </c>
      <c s="32" t="s">
        <v>542</v>
      </c>
      <c s="33" t="s">
        <v>71</v>
      </c>
      <c s="34">
        <v>12.8</v>
      </c>
      <c s="35">
        <v>0</v>
      </c>
      <c s="35">
        <f>ROUND(ROUND(H30,2)*ROUND(G30,3),2)</f>
      </c>
      <c s="33" t="s">
        <v>57</v>
      </c>
      <c r="O30">
        <f>(I30*21)/100</f>
      </c>
      <c t="s">
        <v>27</v>
      </c>
    </row>
    <row r="31" spans="1:5" ht="12.75">
      <c r="A31" s="36" t="s">
        <v>58</v>
      </c>
      <c r="E31" s="37" t="s">
        <v>54</v>
      </c>
    </row>
    <row r="32" spans="1:5" ht="127.5">
      <c r="A32" s="38" t="s">
        <v>59</v>
      </c>
      <c r="E32" s="39" t="s">
        <v>1926</v>
      </c>
    </row>
    <row r="33" spans="1:5" ht="229.5">
      <c r="A33" t="s">
        <v>61</v>
      </c>
      <c r="E33" s="37" t="s">
        <v>544</v>
      </c>
    </row>
    <row r="34" spans="1:16" ht="12.75">
      <c r="A34" s="26" t="s">
        <v>52</v>
      </c>
      <c s="31" t="s">
        <v>90</v>
      </c>
      <c s="31" t="s">
        <v>549</v>
      </c>
      <c s="26" t="s">
        <v>54</v>
      </c>
      <c s="32" t="s">
        <v>550</v>
      </c>
      <c s="33" t="s">
        <v>71</v>
      </c>
      <c s="34">
        <v>1.5</v>
      </c>
      <c s="35">
        <v>0</v>
      </c>
      <c s="35">
        <f>ROUND(ROUND(H34,2)*ROUND(G34,3),2)</f>
      </c>
      <c s="33" t="s">
        <v>57</v>
      </c>
      <c r="O34">
        <f>(I34*21)/100</f>
      </c>
      <c t="s">
        <v>27</v>
      </c>
    </row>
    <row r="35" spans="1:5" ht="12.75">
      <c r="A35" s="36" t="s">
        <v>58</v>
      </c>
      <c r="E35" s="37" t="s">
        <v>54</v>
      </c>
    </row>
    <row r="36" spans="1:5" ht="51">
      <c r="A36" s="38" t="s">
        <v>59</v>
      </c>
      <c r="E36" s="39" t="s">
        <v>1927</v>
      </c>
    </row>
    <row r="37" spans="1:5" ht="293.25">
      <c r="A37" t="s">
        <v>61</v>
      </c>
      <c r="E37" s="37" t="s">
        <v>552</v>
      </c>
    </row>
    <row r="38" spans="1:16" ht="12.75">
      <c r="A38" s="26" t="s">
        <v>52</v>
      </c>
      <c s="31" t="s">
        <v>95</v>
      </c>
      <c s="31" t="s">
        <v>557</v>
      </c>
      <c s="26" t="s">
        <v>54</v>
      </c>
      <c s="32" t="s">
        <v>558</v>
      </c>
      <c s="33" t="s">
        <v>315</v>
      </c>
      <c s="34">
        <v>88.55</v>
      </c>
      <c s="35">
        <v>0</v>
      </c>
      <c s="35">
        <f>ROUND(ROUND(H38,2)*ROUND(G38,3),2)</f>
      </c>
      <c s="33" t="s">
        <v>57</v>
      </c>
      <c r="O38">
        <f>(I38*21)/100</f>
      </c>
      <c t="s">
        <v>27</v>
      </c>
    </row>
    <row r="39" spans="1:5" ht="12.75">
      <c r="A39" s="36" t="s">
        <v>58</v>
      </c>
      <c r="E39" s="37" t="s">
        <v>54</v>
      </c>
    </row>
    <row r="40" spans="1:5" ht="51">
      <c r="A40" s="38" t="s">
        <v>59</v>
      </c>
      <c r="E40" s="39" t="s">
        <v>1928</v>
      </c>
    </row>
    <row r="41" spans="1:5" ht="25.5">
      <c r="A41" t="s">
        <v>61</v>
      </c>
      <c r="E41" s="37" t="s">
        <v>560</v>
      </c>
    </row>
    <row r="42" spans="1:16" ht="12.75">
      <c r="A42" s="26" t="s">
        <v>52</v>
      </c>
      <c s="31" t="s">
        <v>44</v>
      </c>
      <c s="31" t="s">
        <v>561</v>
      </c>
      <c s="26" t="s">
        <v>54</v>
      </c>
      <c s="32" t="s">
        <v>562</v>
      </c>
      <c s="33" t="s">
        <v>315</v>
      </c>
      <c s="34">
        <v>106</v>
      </c>
      <c s="35">
        <v>0</v>
      </c>
      <c s="35">
        <f>ROUND(ROUND(H42,2)*ROUND(G42,3),2)</f>
      </c>
      <c s="33" t="s">
        <v>57</v>
      </c>
      <c r="O42">
        <f>(I42*21)/100</f>
      </c>
      <c t="s">
        <v>27</v>
      </c>
    </row>
    <row r="43" spans="1:5" ht="12.75">
      <c r="A43" s="36" t="s">
        <v>58</v>
      </c>
      <c r="E43" s="37" t="s">
        <v>54</v>
      </c>
    </row>
    <row r="44" spans="1:5" ht="51">
      <c r="A44" s="38" t="s">
        <v>59</v>
      </c>
      <c r="E44" s="39" t="s">
        <v>1929</v>
      </c>
    </row>
    <row r="45" spans="1:5" ht="38.25">
      <c r="A45" t="s">
        <v>61</v>
      </c>
      <c r="E45" s="37" t="s">
        <v>564</v>
      </c>
    </row>
    <row r="46" spans="1:16" ht="12.75">
      <c r="A46" s="26" t="s">
        <v>52</v>
      </c>
      <c s="31" t="s">
        <v>46</v>
      </c>
      <c s="31" t="s">
        <v>1782</v>
      </c>
      <c s="26" t="s">
        <v>54</v>
      </c>
      <c s="32" t="s">
        <v>1783</v>
      </c>
      <c s="33" t="s">
        <v>315</v>
      </c>
      <c s="34">
        <v>106</v>
      </c>
      <c s="35">
        <v>0</v>
      </c>
      <c s="35">
        <f>ROUND(ROUND(H46,2)*ROUND(G46,3),2)</f>
      </c>
      <c s="33" t="s">
        <v>57</v>
      </c>
      <c r="O46">
        <f>(I46*21)/100</f>
      </c>
      <c t="s">
        <v>27</v>
      </c>
    </row>
    <row r="47" spans="1:5" ht="12.75">
      <c r="A47" s="36" t="s">
        <v>58</v>
      </c>
      <c r="E47" s="37" t="s">
        <v>54</v>
      </c>
    </row>
    <row r="48" spans="1:5" ht="51">
      <c r="A48" s="38" t="s">
        <v>59</v>
      </c>
      <c r="E48" s="39" t="s">
        <v>1930</v>
      </c>
    </row>
    <row r="49" spans="1:5" ht="25.5">
      <c r="A49" t="s">
        <v>61</v>
      </c>
      <c r="E49" s="37" t="s">
        <v>1785</v>
      </c>
    </row>
    <row r="50" spans="1:16" ht="12.75">
      <c r="A50" s="26" t="s">
        <v>52</v>
      </c>
      <c s="31" t="s">
        <v>48</v>
      </c>
      <c s="31" t="s">
        <v>569</v>
      </c>
      <c s="26" t="s">
        <v>54</v>
      </c>
      <c s="32" t="s">
        <v>570</v>
      </c>
      <c s="33" t="s">
        <v>315</v>
      </c>
      <c s="34">
        <v>106</v>
      </c>
      <c s="35">
        <v>0</v>
      </c>
      <c s="35">
        <f>ROUND(ROUND(H50,2)*ROUND(G50,3),2)</f>
      </c>
      <c s="33" t="s">
        <v>57</v>
      </c>
      <c r="O50">
        <f>(I50*21)/100</f>
      </c>
      <c t="s">
        <v>27</v>
      </c>
    </row>
    <row r="51" spans="1:5" ht="12.75">
      <c r="A51" s="36" t="s">
        <v>58</v>
      </c>
      <c r="E51" s="37" t="s">
        <v>54</v>
      </c>
    </row>
    <row r="52" spans="1:5" ht="51">
      <c r="A52" s="38" t="s">
        <v>59</v>
      </c>
      <c r="E52" s="39" t="s">
        <v>1930</v>
      </c>
    </row>
    <row r="53" spans="1:5" ht="38.25">
      <c r="A53" t="s">
        <v>61</v>
      </c>
      <c r="E53" s="37" t="s">
        <v>571</v>
      </c>
    </row>
    <row r="54" spans="1:16" ht="12.75">
      <c r="A54" s="26" t="s">
        <v>52</v>
      </c>
      <c s="31" t="s">
        <v>111</v>
      </c>
      <c s="31" t="s">
        <v>572</v>
      </c>
      <c s="26" t="s">
        <v>54</v>
      </c>
      <c s="32" t="s">
        <v>573</v>
      </c>
      <c s="33" t="s">
        <v>71</v>
      </c>
      <c s="34">
        <v>1.06</v>
      </c>
      <c s="35">
        <v>0</v>
      </c>
      <c s="35">
        <f>ROUND(ROUND(H54,2)*ROUND(G54,3),2)</f>
      </c>
      <c s="33" t="s">
        <v>57</v>
      </c>
      <c r="O54">
        <f>(I54*21)/100</f>
      </c>
      <c t="s">
        <v>27</v>
      </c>
    </row>
    <row r="55" spans="1:5" ht="12.75">
      <c r="A55" s="36" t="s">
        <v>58</v>
      </c>
      <c r="E55" s="37" t="s">
        <v>54</v>
      </c>
    </row>
    <row r="56" spans="1:5" ht="63.75">
      <c r="A56" s="38" t="s">
        <v>59</v>
      </c>
      <c r="E56" s="39" t="s">
        <v>1931</v>
      </c>
    </row>
    <row r="57" spans="1:5" ht="38.25">
      <c r="A57" t="s">
        <v>61</v>
      </c>
      <c r="E57" s="37" t="s">
        <v>575</v>
      </c>
    </row>
    <row r="58" spans="1:16" ht="12.75">
      <c r="A58" s="26" t="s">
        <v>52</v>
      </c>
      <c s="31" t="s">
        <v>115</v>
      </c>
      <c s="31" t="s">
        <v>1787</v>
      </c>
      <c s="26" t="s">
        <v>54</v>
      </c>
      <c s="32" t="s">
        <v>1788</v>
      </c>
      <c s="33" t="s">
        <v>82</v>
      </c>
      <c s="34">
        <v>6</v>
      </c>
      <c s="35">
        <v>0</v>
      </c>
      <c s="35">
        <f>ROUND(ROUND(H58,2)*ROUND(G58,3),2)</f>
      </c>
      <c s="33" t="s">
        <v>325</v>
      </c>
      <c r="O58">
        <f>(I58*21)/100</f>
      </c>
      <c t="s">
        <v>27</v>
      </c>
    </row>
    <row r="59" spans="1:5" ht="12.75">
      <c r="A59" s="36" t="s">
        <v>58</v>
      </c>
      <c r="E59" s="37" t="s">
        <v>54</v>
      </c>
    </row>
    <row r="60" spans="1:5" ht="12.75">
      <c r="A60" s="38" t="s">
        <v>59</v>
      </c>
      <c r="E60" s="39" t="s">
        <v>1932</v>
      </c>
    </row>
    <row r="61" spans="1:5" ht="12.75">
      <c r="A61" t="s">
        <v>61</v>
      </c>
      <c r="E61" s="37" t="s">
        <v>1790</v>
      </c>
    </row>
    <row r="62" spans="1:16" ht="25.5">
      <c r="A62" s="26" t="s">
        <v>52</v>
      </c>
      <c s="31" t="s">
        <v>119</v>
      </c>
      <c s="31" t="s">
        <v>716</v>
      </c>
      <c s="26" t="s">
        <v>54</v>
      </c>
      <c s="32" t="s">
        <v>717</v>
      </c>
      <c s="33" t="s">
        <v>71</v>
      </c>
      <c s="34">
        <v>15.9</v>
      </c>
      <c s="35">
        <v>0</v>
      </c>
      <c s="35">
        <f>ROUND(ROUND(H62,2)*ROUND(G62,3),2)</f>
      </c>
      <c s="33" t="s">
        <v>325</v>
      </c>
      <c r="O62">
        <f>(I62*21)/100</f>
      </c>
      <c t="s">
        <v>27</v>
      </c>
    </row>
    <row r="63" spans="1:5" ht="12.75">
      <c r="A63" s="36" t="s">
        <v>58</v>
      </c>
      <c r="E63" s="37" t="s">
        <v>54</v>
      </c>
    </row>
    <row r="64" spans="1:5" ht="25.5">
      <c r="A64" s="38" t="s">
        <v>59</v>
      </c>
      <c r="E64" s="39" t="s">
        <v>1933</v>
      </c>
    </row>
    <row r="65" spans="1:5" ht="12.75">
      <c r="A65" t="s">
        <v>61</v>
      </c>
      <c r="E65" s="37" t="s">
        <v>579</v>
      </c>
    </row>
    <row r="66" spans="1:18" ht="12.75" customHeight="1">
      <c r="A66" s="6" t="s">
        <v>50</v>
      </c>
      <c s="6"/>
      <c s="41" t="s">
        <v>593</v>
      </c>
      <c s="6"/>
      <c s="29" t="s">
        <v>594</v>
      </c>
      <c s="6"/>
      <c s="6"/>
      <c s="6"/>
      <c s="42">
        <f>0+Q66</f>
      </c>
      <c s="6"/>
      <c r="O66">
        <f>0+R66</f>
      </c>
      <c r="Q66">
        <f>0+I67</f>
      </c>
      <c>
        <f>0+O67</f>
      </c>
    </row>
    <row r="67" spans="1:16" ht="12.75">
      <c r="A67" s="26" t="s">
        <v>52</v>
      </c>
      <c s="31" t="s">
        <v>123</v>
      </c>
      <c s="31" t="s">
        <v>606</v>
      </c>
      <c s="26" t="s">
        <v>54</v>
      </c>
      <c s="32" t="s">
        <v>607</v>
      </c>
      <c s="33" t="s">
        <v>71</v>
      </c>
      <c s="34">
        <v>0.632</v>
      </c>
      <c s="35">
        <v>0</v>
      </c>
      <c s="35">
        <f>ROUND(ROUND(H67,2)*ROUND(G67,3),2)</f>
      </c>
      <c s="33" t="s">
        <v>57</v>
      </c>
      <c r="O67">
        <f>(I67*21)/100</f>
      </c>
      <c t="s">
        <v>27</v>
      </c>
    </row>
    <row r="68" spans="1:5" ht="12.75">
      <c r="A68" s="36" t="s">
        <v>58</v>
      </c>
      <c r="E68" s="37" t="s">
        <v>54</v>
      </c>
    </row>
    <row r="69" spans="1:5" ht="89.25">
      <c r="A69" s="38" t="s">
        <v>59</v>
      </c>
      <c r="E69" s="39" t="s">
        <v>1934</v>
      </c>
    </row>
    <row r="70" spans="1:5" ht="38.25">
      <c r="A70" t="s">
        <v>61</v>
      </c>
      <c r="E70" s="37" t="s">
        <v>605</v>
      </c>
    </row>
    <row r="71" spans="1:18" ht="12.75" customHeight="1">
      <c r="A71" s="6" t="s">
        <v>50</v>
      </c>
      <c s="6"/>
      <c s="41" t="s">
        <v>831</v>
      </c>
      <c s="6"/>
      <c s="29" t="s">
        <v>851</v>
      </c>
      <c s="6"/>
      <c s="6"/>
      <c s="6"/>
      <c s="42">
        <f>0+Q71</f>
      </c>
      <c s="6"/>
      <c r="O71">
        <f>0+R71</f>
      </c>
      <c r="Q71">
        <f>0+I72+I76+I80+I84+I88+I92+I96+I100+I104+I108+I112+I116</f>
      </c>
      <c>
        <f>0+O72+O76+O80+O84+O88+O92+O96+O100+O104+O108+O112+O116</f>
      </c>
    </row>
    <row r="72" spans="1:16" ht="12.75">
      <c r="A72" s="26" t="s">
        <v>52</v>
      </c>
      <c s="31" t="s">
        <v>129</v>
      </c>
      <c s="31" t="s">
        <v>1429</v>
      </c>
      <c s="26" t="s">
        <v>54</v>
      </c>
      <c s="32" t="s">
        <v>1430</v>
      </c>
      <c s="33" t="s">
        <v>71</v>
      </c>
      <c s="34">
        <v>48.7</v>
      </c>
      <c s="35">
        <v>0</v>
      </c>
      <c s="35">
        <f>ROUND(ROUND(H72,2)*ROUND(G72,3),2)</f>
      </c>
      <c s="33" t="s">
        <v>57</v>
      </c>
      <c r="O72">
        <f>(I72*21)/100</f>
      </c>
      <c t="s">
        <v>27</v>
      </c>
    </row>
    <row r="73" spans="1:5" ht="12.75">
      <c r="A73" s="36" t="s">
        <v>58</v>
      </c>
      <c r="E73" s="37" t="s">
        <v>54</v>
      </c>
    </row>
    <row r="74" spans="1:5" ht="51">
      <c r="A74" s="38" t="s">
        <v>59</v>
      </c>
      <c r="E74" s="39" t="s">
        <v>1935</v>
      </c>
    </row>
    <row r="75" spans="1:5" ht="51">
      <c r="A75" t="s">
        <v>61</v>
      </c>
      <c r="E75" s="37" t="s">
        <v>1432</v>
      </c>
    </row>
    <row r="76" spans="1:16" ht="12.75">
      <c r="A76" s="26" t="s">
        <v>52</v>
      </c>
      <c s="31" t="s">
        <v>133</v>
      </c>
      <c s="31" t="s">
        <v>1433</v>
      </c>
      <c s="26" t="s">
        <v>54</v>
      </c>
      <c s="32" t="s">
        <v>1434</v>
      </c>
      <c s="33" t="s">
        <v>315</v>
      </c>
      <c s="34">
        <v>28.397</v>
      </c>
      <c s="35">
        <v>0</v>
      </c>
      <c s="35">
        <f>ROUND(ROUND(H76,2)*ROUND(G76,3),2)</f>
      </c>
      <c s="33" t="s">
        <v>57</v>
      </c>
      <c r="O76">
        <f>(I76*21)/100</f>
      </c>
      <c t="s">
        <v>27</v>
      </c>
    </row>
    <row r="77" spans="1:5" ht="12.75">
      <c r="A77" s="36" t="s">
        <v>58</v>
      </c>
      <c r="E77" s="37" t="s">
        <v>54</v>
      </c>
    </row>
    <row r="78" spans="1:5" ht="63.75">
      <c r="A78" s="38" t="s">
        <v>59</v>
      </c>
      <c r="E78" s="39" t="s">
        <v>1936</v>
      </c>
    </row>
    <row r="79" spans="1:5" ht="51">
      <c r="A79" t="s">
        <v>61</v>
      </c>
      <c r="E79" s="37" t="s">
        <v>1432</v>
      </c>
    </row>
    <row r="80" spans="1:16" ht="12.75">
      <c r="A80" s="26" t="s">
        <v>52</v>
      </c>
      <c s="31" t="s">
        <v>137</v>
      </c>
      <c s="31" t="s">
        <v>1436</v>
      </c>
      <c s="26" t="s">
        <v>54</v>
      </c>
      <c s="32" t="s">
        <v>1437</v>
      </c>
      <c s="33" t="s">
        <v>315</v>
      </c>
      <c s="34">
        <v>83.93</v>
      </c>
      <c s="35">
        <v>0</v>
      </c>
      <c s="35">
        <f>ROUND(ROUND(H80,2)*ROUND(G80,3),2)</f>
      </c>
      <c s="33" t="s">
        <v>57</v>
      </c>
      <c r="O80">
        <f>(I80*21)/100</f>
      </c>
      <c t="s">
        <v>27</v>
      </c>
    </row>
    <row r="81" spans="1:5" ht="12.75">
      <c r="A81" s="36" t="s">
        <v>58</v>
      </c>
      <c r="E81" s="37" t="s">
        <v>54</v>
      </c>
    </row>
    <row r="82" spans="1:5" ht="63.75">
      <c r="A82" s="38" t="s">
        <v>59</v>
      </c>
      <c r="E82" s="39" t="s">
        <v>1937</v>
      </c>
    </row>
    <row r="83" spans="1:5" ht="51">
      <c r="A83" t="s">
        <v>61</v>
      </c>
      <c r="E83" s="37" t="s">
        <v>1432</v>
      </c>
    </row>
    <row r="84" spans="1:16" ht="12.75">
      <c r="A84" s="26" t="s">
        <v>52</v>
      </c>
      <c s="31" t="s">
        <v>141</v>
      </c>
      <c s="31" t="s">
        <v>1439</v>
      </c>
      <c s="26" t="s">
        <v>54</v>
      </c>
      <c s="32" t="s">
        <v>1440</v>
      </c>
      <c s="33" t="s">
        <v>315</v>
      </c>
      <c s="34">
        <v>88.55</v>
      </c>
      <c s="35">
        <v>0</v>
      </c>
      <c s="35">
        <f>ROUND(ROUND(H84,2)*ROUND(G84,3),2)</f>
      </c>
      <c s="33" t="s">
        <v>57</v>
      </c>
      <c r="O84">
        <f>(I84*21)/100</f>
      </c>
      <c t="s">
        <v>27</v>
      </c>
    </row>
    <row r="85" spans="1:5" ht="12.75">
      <c r="A85" s="36" t="s">
        <v>58</v>
      </c>
      <c r="E85" s="37" t="s">
        <v>54</v>
      </c>
    </row>
    <row r="86" spans="1:5" ht="63.75">
      <c r="A86" s="38" t="s">
        <v>59</v>
      </c>
      <c r="E86" s="39" t="s">
        <v>1938</v>
      </c>
    </row>
    <row r="87" spans="1:5" ht="51">
      <c r="A87" t="s">
        <v>61</v>
      </c>
      <c r="E87" s="37" t="s">
        <v>1432</v>
      </c>
    </row>
    <row r="88" spans="1:16" ht="12.75">
      <c r="A88" s="26" t="s">
        <v>52</v>
      </c>
      <c s="31" t="s">
        <v>145</v>
      </c>
      <c s="31" t="s">
        <v>1825</v>
      </c>
      <c s="26" t="s">
        <v>54</v>
      </c>
      <c s="32" t="s">
        <v>1826</v>
      </c>
      <c s="33" t="s">
        <v>315</v>
      </c>
      <c s="34">
        <v>23.75</v>
      </c>
      <c s="35">
        <v>0</v>
      </c>
      <c s="35">
        <f>ROUND(ROUND(H88,2)*ROUND(G88,3),2)</f>
      </c>
      <c s="33" t="s">
        <v>57</v>
      </c>
      <c r="O88">
        <f>(I88*21)/100</f>
      </c>
      <c t="s">
        <v>27</v>
      </c>
    </row>
    <row r="89" spans="1:5" ht="12.75">
      <c r="A89" s="36" t="s">
        <v>58</v>
      </c>
      <c r="E89" s="37" t="s">
        <v>54</v>
      </c>
    </row>
    <row r="90" spans="1:5" ht="89.25">
      <c r="A90" s="38" t="s">
        <v>59</v>
      </c>
      <c r="E90" s="39" t="s">
        <v>1939</v>
      </c>
    </row>
    <row r="91" spans="1:5" ht="102">
      <c r="A91" t="s">
        <v>61</v>
      </c>
      <c r="E91" s="37" t="s">
        <v>1828</v>
      </c>
    </row>
    <row r="92" spans="1:16" ht="12.75">
      <c r="A92" s="26" t="s">
        <v>52</v>
      </c>
      <c s="31" t="s">
        <v>149</v>
      </c>
      <c s="31" t="s">
        <v>1442</v>
      </c>
      <c s="26" t="s">
        <v>54</v>
      </c>
      <c s="32" t="s">
        <v>1443</v>
      </c>
      <c s="33" t="s">
        <v>315</v>
      </c>
      <c s="34">
        <v>83.93</v>
      </c>
      <c s="35">
        <v>0</v>
      </c>
      <c s="35">
        <f>ROUND(ROUND(H92,2)*ROUND(G92,3),2)</f>
      </c>
      <c s="33" t="s">
        <v>57</v>
      </c>
      <c r="O92">
        <f>(I92*21)/100</f>
      </c>
      <c t="s">
        <v>27</v>
      </c>
    </row>
    <row r="93" spans="1:5" ht="12.75">
      <c r="A93" s="36" t="s">
        <v>58</v>
      </c>
      <c r="E93" s="37" t="s">
        <v>54</v>
      </c>
    </row>
    <row r="94" spans="1:5" ht="63.75">
      <c r="A94" s="38" t="s">
        <v>59</v>
      </c>
      <c r="E94" s="39" t="s">
        <v>1940</v>
      </c>
    </row>
    <row r="95" spans="1:5" ht="51">
      <c r="A95" t="s">
        <v>61</v>
      </c>
      <c r="E95" s="37" t="s">
        <v>856</v>
      </c>
    </row>
    <row r="96" spans="1:16" ht="12.75">
      <c r="A96" s="26" t="s">
        <v>52</v>
      </c>
      <c s="31" t="s">
        <v>153</v>
      </c>
      <c s="31" t="s">
        <v>1445</v>
      </c>
      <c s="26" t="s">
        <v>54</v>
      </c>
      <c s="32" t="s">
        <v>1446</v>
      </c>
      <c s="33" t="s">
        <v>315</v>
      </c>
      <c s="34">
        <v>612.37</v>
      </c>
      <c s="35">
        <v>0</v>
      </c>
      <c s="35">
        <f>ROUND(ROUND(H96,2)*ROUND(G96,3),2)</f>
      </c>
      <c s="33" t="s">
        <v>57</v>
      </c>
      <c r="O96">
        <f>(I96*21)/100</f>
      </c>
      <c t="s">
        <v>27</v>
      </c>
    </row>
    <row r="97" spans="1:5" ht="12.75">
      <c r="A97" s="36" t="s">
        <v>58</v>
      </c>
      <c r="E97" s="37" t="s">
        <v>54</v>
      </c>
    </row>
    <row r="98" spans="1:5" ht="127.5">
      <c r="A98" s="38" t="s">
        <v>59</v>
      </c>
      <c r="E98" s="39" t="s">
        <v>1941</v>
      </c>
    </row>
    <row r="99" spans="1:5" ht="51">
      <c r="A99" t="s">
        <v>61</v>
      </c>
      <c r="E99" s="37" t="s">
        <v>856</v>
      </c>
    </row>
    <row r="100" spans="1:16" ht="12.75">
      <c r="A100" s="26" t="s">
        <v>52</v>
      </c>
      <c s="31" t="s">
        <v>159</v>
      </c>
      <c s="31" t="s">
        <v>1448</v>
      </c>
      <c s="26" t="s">
        <v>54</v>
      </c>
      <c s="32" t="s">
        <v>1449</v>
      </c>
      <c s="33" t="s">
        <v>315</v>
      </c>
      <c s="34">
        <v>152.62</v>
      </c>
      <c s="35">
        <v>0</v>
      </c>
      <c s="35">
        <f>ROUND(ROUND(H100,2)*ROUND(G100,3),2)</f>
      </c>
      <c s="33" t="s">
        <v>57</v>
      </c>
      <c r="O100">
        <f>(I100*21)/100</f>
      </c>
      <c t="s">
        <v>27</v>
      </c>
    </row>
    <row r="101" spans="1:5" ht="12.75">
      <c r="A101" s="36" t="s">
        <v>58</v>
      </c>
      <c r="E101" s="37" t="s">
        <v>54</v>
      </c>
    </row>
    <row r="102" spans="1:5" ht="51">
      <c r="A102" s="38" t="s">
        <v>59</v>
      </c>
      <c r="E102" s="39" t="s">
        <v>1942</v>
      </c>
    </row>
    <row r="103" spans="1:5" ht="51">
      <c r="A103" t="s">
        <v>61</v>
      </c>
      <c r="E103" s="37" t="s">
        <v>1451</v>
      </c>
    </row>
    <row r="104" spans="1:16" ht="12.75">
      <c r="A104" s="26" t="s">
        <v>52</v>
      </c>
      <c s="31" t="s">
        <v>164</v>
      </c>
      <c s="31" t="s">
        <v>858</v>
      </c>
      <c s="26" t="s">
        <v>54</v>
      </c>
      <c s="32" t="s">
        <v>859</v>
      </c>
      <c s="33" t="s">
        <v>315</v>
      </c>
      <c s="34">
        <v>293</v>
      </c>
      <c s="35">
        <v>0</v>
      </c>
      <c s="35">
        <f>ROUND(ROUND(H104,2)*ROUND(G104,3),2)</f>
      </c>
      <c s="33" t="s">
        <v>57</v>
      </c>
      <c r="O104">
        <f>(I104*21)/100</f>
      </c>
      <c t="s">
        <v>27</v>
      </c>
    </row>
    <row r="105" spans="1:5" ht="12.75">
      <c r="A105" s="36" t="s">
        <v>58</v>
      </c>
      <c r="E105" s="37" t="s">
        <v>54</v>
      </c>
    </row>
    <row r="106" spans="1:5" ht="102">
      <c r="A106" s="38" t="s">
        <v>59</v>
      </c>
      <c r="E106" s="39" t="s">
        <v>1943</v>
      </c>
    </row>
    <row r="107" spans="1:5" ht="140.25">
      <c r="A107" t="s">
        <v>61</v>
      </c>
      <c r="E107" s="37" t="s">
        <v>861</v>
      </c>
    </row>
    <row r="108" spans="1:16" ht="12.75">
      <c r="A108" s="26" t="s">
        <v>52</v>
      </c>
      <c s="31" t="s">
        <v>168</v>
      </c>
      <c s="31" t="s">
        <v>1453</v>
      </c>
      <c s="26" t="s">
        <v>54</v>
      </c>
      <c s="32" t="s">
        <v>1454</v>
      </c>
      <c s="33" t="s">
        <v>315</v>
      </c>
      <c s="34">
        <v>301.79</v>
      </c>
      <c s="35">
        <v>0</v>
      </c>
      <c s="35">
        <f>ROUND(ROUND(H108,2)*ROUND(G108,3),2)</f>
      </c>
      <c s="33" t="s">
        <v>57</v>
      </c>
      <c r="O108">
        <f>(I108*21)/100</f>
      </c>
      <c t="s">
        <v>27</v>
      </c>
    </row>
    <row r="109" spans="1:5" ht="12.75">
      <c r="A109" s="36" t="s">
        <v>58</v>
      </c>
      <c r="E109" s="37" t="s">
        <v>54</v>
      </c>
    </row>
    <row r="110" spans="1:5" ht="102">
      <c r="A110" s="38" t="s">
        <v>59</v>
      </c>
      <c r="E110" s="39" t="s">
        <v>1944</v>
      </c>
    </row>
    <row r="111" spans="1:5" ht="140.25">
      <c r="A111" t="s">
        <v>61</v>
      </c>
      <c r="E111" s="37" t="s">
        <v>861</v>
      </c>
    </row>
    <row r="112" spans="1:16" ht="12.75">
      <c r="A112" s="26" t="s">
        <v>52</v>
      </c>
      <c s="31" t="s">
        <v>172</v>
      </c>
      <c s="31" t="s">
        <v>1456</v>
      </c>
      <c s="26" t="s">
        <v>54</v>
      </c>
      <c s="32" t="s">
        <v>1457</v>
      </c>
      <c s="33" t="s">
        <v>315</v>
      </c>
      <c s="34">
        <v>81.62</v>
      </c>
      <c s="35">
        <v>0</v>
      </c>
      <c s="35">
        <f>ROUND(ROUND(H112,2)*ROUND(G112,3),2)</f>
      </c>
      <c s="33" t="s">
        <v>57</v>
      </c>
      <c r="O112">
        <f>(I112*21)/100</f>
      </c>
      <c t="s">
        <v>27</v>
      </c>
    </row>
    <row r="113" spans="1:5" ht="12.75">
      <c r="A113" s="36" t="s">
        <v>58</v>
      </c>
      <c r="E113" s="37" t="s">
        <v>54</v>
      </c>
    </row>
    <row r="114" spans="1:5" ht="63.75">
      <c r="A114" s="38" t="s">
        <v>59</v>
      </c>
      <c r="E114" s="39" t="s">
        <v>1945</v>
      </c>
    </row>
    <row r="115" spans="1:5" ht="140.25">
      <c r="A115" t="s">
        <v>61</v>
      </c>
      <c r="E115" s="37" t="s">
        <v>861</v>
      </c>
    </row>
    <row r="116" spans="1:16" ht="12.75">
      <c r="A116" s="26" t="s">
        <v>52</v>
      </c>
      <c s="31" t="s">
        <v>178</v>
      </c>
      <c s="31" t="s">
        <v>1946</v>
      </c>
      <c s="26" t="s">
        <v>54</v>
      </c>
      <c s="32" t="s">
        <v>1947</v>
      </c>
      <c s="33" t="s">
        <v>315</v>
      </c>
      <c s="34">
        <v>8</v>
      </c>
      <c s="35">
        <v>0</v>
      </c>
      <c s="35">
        <f>ROUND(ROUND(H116,2)*ROUND(G116,3),2)</f>
      </c>
      <c s="33" t="s">
        <v>57</v>
      </c>
      <c r="O116">
        <f>(I116*21)/100</f>
      </c>
      <c t="s">
        <v>27</v>
      </c>
    </row>
    <row r="117" spans="1:5" ht="12.75">
      <c r="A117" s="36" t="s">
        <v>58</v>
      </c>
      <c r="E117" s="37" t="s">
        <v>54</v>
      </c>
    </row>
    <row r="118" spans="1:5" ht="63.75">
      <c r="A118" s="38" t="s">
        <v>59</v>
      </c>
      <c r="E118" s="39" t="s">
        <v>1948</v>
      </c>
    </row>
    <row r="119" spans="1:5" ht="89.25">
      <c r="A119" t="s">
        <v>61</v>
      </c>
      <c r="E119" s="37" t="s">
        <v>1949</v>
      </c>
    </row>
    <row r="120" spans="1:18" ht="12.75" customHeight="1">
      <c r="A120" s="6" t="s">
        <v>50</v>
      </c>
      <c s="6"/>
      <c s="41" t="s">
        <v>619</v>
      </c>
      <c s="6"/>
      <c s="29" t="s">
        <v>620</v>
      </c>
      <c s="6"/>
      <c s="6"/>
      <c s="6"/>
      <c s="42">
        <f>0+Q120</f>
      </c>
      <c s="6"/>
      <c r="O120">
        <f>0+R120</f>
      </c>
      <c r="Q120">
        <f>0+I121+I125</f>
      </c>
      <c>
        <f>0+O121+O125</f>
      </c>
    </row>
    <row r="121" spans="1:16" ht="12.75">
      <c r="A121" s="26" t="s">
        <v>52</v>
      </c>
      <c s="31" t="s">
        <v>452</v>
      </c>
      <c s="31" t="s">
        <v>1839</v>
      </c>
      <c s="26" t="s">
        <v>54</v>
      </c>
      <c s="32" t="s">
        <v>1840</v>
      </c>
      <c s="33" t="s">
        <v>86</v>
      </c>
      <c s="34">
        <v>5</v>
      </c>
      <c s="35">
        <v>0</v>
      </c>
      <c s="35">
        <f>ROUND(ROUND(H121,2)*ROUND(G121,3),2)</f>
      </c>
      <c s="33" t="s">
        <v>57</v>
      </c>
      <c r="O121">
        <f>(I121*21)/100</f>
      </c>
      <c t="s">
        <v>27</v>
      </c>
    </row>
    <row r="122" spans="1:5" ht="12.75">
      <c r="A122" s="36" t="s">
        <v>58</v>
      </c>
      <c r="E122" s="37" t="s">
        <v>54</v>
      </c>
    </row>
    <row r="123" spans="1:5" ht="51">
      <c r="A123" s="38" t="s">
        <v>59</v>
      </c>
      <c r="E123" s="39" t="s">
        <v>1950</v>
      </c>
    </row>
    <row r="124" spans="1:5" ht="255">
      <c r="A124" t="s">
        <v>61</v>
      </c>
      <c r="E124" s="37" t="s">
        <v>624</v>
      </c>
    </row>
    <row r="125" spans="1:16" ht="12.75">
      <c r="A125" s="26" t="s">
        <v>52</v>
      </c>
      <c s="31" t="s">
        <v>456</v>
      </c>
      <c s="31" t="s">
        <v>1847</v>
      </c>
      <c s="26" t="s">
        <v>54</v>
      </c>
      <c s="32" t="s">
        <v>1848</v>
      </c>
      <c s="33" t="s">
        <v>82</v>
      </c>
      <c s="34">
        <v>1</v>
      </c>
      <c s="35">
        <v>0</v>
      </c>
      <c s="35">
        <f>ROUND(ROUND(H125,2)*ROUND(G125,3),2)</f>
      </c>
      <c s="33" t="s">
        <v>57</v>
      </c>
      <c r="O125">
        <f>(I125*21)/100</f>
      </c>
      <c t="s">
        <v>27</v>
      </c>
    </row>
    <row r="126" spans="1:5" ht="12.75">
      <c r="A126" s="36" t="s">
        <v>58</v>
      </c>
      <c r="E126" s="37" t="s">
        <v>54</v>
      </c>
    </row>
    <row r="127" spans="1:5" ht="63.75">
      <c r="A127" s="38" t="s">
        <v>59</v>
      </c>
      <c r="E127" s="39" t="s">
        <v>1951</v>
      </c>
    </row>
    <row r="128" spans="1:5" ht="76.5">
      <c r="A128" t="s">
        <v>61</v>
      </c>
      <c r="E128" s="37" t="s">
        <v>1850</v>
      </c>
    </row>
    <row r="129" spans="1:18" ht="12.75" customHeight="1">
      <c r="A129" s="6" t="s">
        <v>50</v>
      </c>
      <c s="6"/>
      <c s="41" t="s">
        <v>290</v>
      </c>
      <c s="6"/>
      <c s="29" t="s">
        <v>291</v>
      </c>
      <c s="6"/>
      <c s="6"/>
      <c s="6"/>
      <c s="42">
        <f>0+Q129</f>
      </c>
      <c s="6"/>
      <c r="O129">
        <f>0+R129</f>
      </c>
      <c r="Q129">
        <f>0+I130+I134+I138+I142+I146+I150</f>
      </c>
      <c>
        <f>0+O130+O134+O138+O142+O146+O150</f>
      </c>
    </row>
    <row r="130" spans="1:16" ht="12.75">
      <c r="A130" s="26" t="s">
        <v>52</v>
      </c>
      <c s="31" t="s">
        <v>462</v>
      </c>
      <c s="31" t="s">
        <v>1851</v>
      </c>
      <c s="26" t="s">
        <v>54</v>
      </c>
      <c s="32" t="s">
        <v>1852</v>
      </c>
      <c s="33" t="s">
        <v>82</v>
      </c>
      <c s="34">
        <v>17</v>
      </c>
      <c s="35">
        <v>0</v>
      </c>
      <c s="35">
        <f>ROUND(ROUND(H130,2)*ROUND(G130,3),2)</f>
      </c>
      <c s="33" t="s">
        <v>57</v>
      </c>
      <c r="O130">
        <f>(I130*21)/100</f>
      </c>
      <c t="s">
        <v>27</v>
      </c>
    </row>
    <row r="131" spans="1:5" ht="12.75">
      <c r="A131" s="36" t="s">
        <v>58</v>
      </c>
      <c r="E131" s="37" t="s">
        <v>54</v>
      </c>
    </row>
    <row r="132" spans="1:5" ht="51">
      <c r="A132" s="38" t="s">
        <v>59</v>
      </c>
      <c r="E132" s="39" t="s">
        <v>1952</v>
      </c>
    </row>
    <row r="133" spans="1:5" ht="51">
      <c r="A133" t="s">
        <v>61</v>
      </c>
      <c r="E133" s="37" t="s">
        <v>1854</v>
      </c>
    </row>
    <row r="134" spans="1:16" ht="25.5">
      <c r="A134" s="26" t="s">
        <v>52</v>
      </c>
      <c s="31" t="s">
        <v>467</v>
      </c>
      <c s="31" t="s">
        <v>1870</v>
      </c>
      <c s="26" t="s">
        <v>54</v>
      </c>
      <c s="32" t="s">
        <v>1871</v>
      </c>
      <c s="33" t="s">
        <v>315</v>
      </c>
      <c s="34">
        <v>44</v>
      </c>
      <c s="35">
        <v>0</v>
      </c>
      <c s="35">
        <f>ROUND(ROUND(H134,2)*ROUND(G134,3),2)</f>
      </c>
      <c s="33" t="s">
        <v>57</v>
      </c>
      <c r="O134">
        <f>(I134*21)/100</f>
      </c>
      <c t="s">
        <v>27</v>
      </c>
    </row>
    <row r="135" spans="1:5" ht="12.75">
      <c r="A135" s="36" t="s">
        <v>58</v>
      </c>
      <c r="E135" s="37" t="s">
        <v>54</v>
      </c>
    </row>
    <row r="136" spans="1:5" ht="114.75">
      <c r="A136" s="38" t="s">
        <v>59</v>
      </c>
      <c r="E136" s="39" t="s">
        <v>1953</v>
      </c>
    </row>
    <row r="137" spans="1:5" ht="38.25">
      <c r="A137" t="s">
        <v>61</v>
      </c>
      <c r="E137" s="37" t="s">
        <v>1873</v>
      </c>
    </row>
    <row r="138" spans="1:16" ht="12.75">
      <c r="A138" s="26" t="s">
        <v>52</v>
      </c>
      <c s="31" t="s">
        <v>472</v>
      </c>
      <c s="31" t="s">
        <v>1492</v>
      </c>
      <c s="26" t="s">
        <v>54</v>
      </c>
      <c s="32" t="s">
        <v>1493</v>
      </c>
      <c s="33" t="s">
        <v>86</v>
      </c>
      <c s="34">
        <v>15</v>
      </c>
      <c s="35">
        <v>0</v>
      </c>
      <c s="35">
        <f>ROUND(ROUND(H138,2)*ROUND(G138,3),2)</f>
      </c>
      <c s="33" t="s">
        <v>57</v>
      </c>
      <c r="O138">
        <f>(I138*21)/100</f>
      </c>
      <c t="s">
        <v>27</v>
      </c>
    </row>
    <row r="139" spans="1:5" ht="12.75">
      <c r="A139" s="36" t="s">
        <v>58</v>
      </c>
      <c r="E139" s="37" t="s">
        <v>54</v>
      </c>
    </row>
    <row r="140" spans="1:5" ht="51">
      <c r="A140" s="38" t="s">
        <v>59</v>
      </c>
      <c r="E140" s="39" t="s">
        <v>1954</v>
      </c>
    </row>
    <row r="141" spans="1:5" ht="25.5">
      <c r="A141" t="s">
        <v>61</v>
      </c>
      <c r="E141" s="37" t="s">
        <v>1491</v>
      </c>
    </row>
    <row r="142" spans="1:16" ht="12.75">
      <c r="A142" s="26" t="s">
        <v>52</v>
      </c>
      <c s="31" t="s">
        <v>477</v>
      </c>
      <c s="31" t="s">
        <v>1495</v>
      </c>
      <c s="26" t="s">
        <v>54</v>
      </c>
      <c s="32" t="s">
        <v>1496</v>
      </c>
      <c s="33" t="s">
        <v>86</v>
      </c>
      <c s="34">
        <v>55</v>
      </c>
      <c s="35">
        <v>0</v>
      </c>
      <c s="35">
        <f>ROUND(ROUND(H142,2)*ROUND(G142,3),2)</f>
      </c>
      <c s="33" t="s">
        <v>57</v>
      </c>
      <c r="O142">
        <f>(I142*21)/100</f>
      </c>
      <c t="s">
        <v>27</v>
      </c>
    </row>
    <row r="143" spans="1:5" ht="12.75">
      <c r="A143" s="36" t="s">
        <v>58</v>
      </c>
      <c r="E143" s="37" t="s">
        <v>54</v>
      </c>
    </row>
    <row r="144" spans="1:5" ht="51">
      <c r="A144" s="38" t="s">
        <v>59</v>
      </c>
      <c r="E144" s="39" t="s">
        <v>1955</v>
      </c>
    </row>
    <row r="145" spans="1:5" ht="38.25">
      <c r="A145" t="s">
        <v>61</v>
      </c>
      <c r="E145" s="37" t="s">
        <v>1020</v>
      </c>
    </row>
    <row r="146" spans="1:16" ht="12.75">
      <c r="A146" s="26" t="s">
        <v>52</v>
      </c>
      <c s="31" t="s">
        <v>482</v>
      </c>
      <c s="31" t="s">
        <v>318</v>
      </c>
      <c s="26" t="s">
        <v>54</v>
      </c>
      <c s="32" t="s">
        <v>319</v>
      </c>
      <c s="33" t="s">
        <v>71</v>
      </c>
      <c s="34">
        <v>0.48</v>
      </c>
      <c s="35">
        <v>0</v>
      </c>
      <c s="35">
        <f>ROUND(ROUND(H146,2)*ROUND(G146,3),2)</f>
      </c>
      <c s="33" t="s">
        <v>57</v>
      </c>
      <c r="O146">
        <f>(I146*21)/100</f>
      </c>
      <c t="s">
        <v>27</v>
      </c>
    </row>
    <row r="147" spans="1:5" ht="12.75">
      <c r="A147" s="36" t="s">
        <v>58</v>
      </c>
      <c r="E147" s="37" t="s">
        <v>54</v>
      </c>
    </row>
    <row r="148" spans="1:5" ht="63.75">
      <c r="A148" s="38" t="s">
        <v>59</v>
      </c>
      <c r="E148" s="39" t="s">
        <v>1956</v>
      </c>
    </row>
    <row r="149" spans="1:5" ht="102">
      <c r="A149" t="s">
        <v>61</v>
      </c>
      <c r="E149" s="37" t="s">
        <v>321</v>
      </c>
    </row>
    <row r="150" spans="1:16" ht="12.75">
      <c r="A150" s="26" t="s">
        <v>52</v>
      </c>
      <c s="31" t="s">
        <v>487</v>
      </c>
      <c s="31" t="s">
        <v>1498</v>
      </c>
      <c s="26" t="s">
        <v>54</v>
      </c>
      <c s="32" t="s">
        <v>1499</v>
      </c>
      <c s="33" t="s">
        <v>71</v>
      </c>
      <c s="34">
        <v>0.24</v>
      </c>
      <c s="35">
        <v>0</v>
      </c>
      <c s="35">
        <f>ROUND(ROUND(H150,2)*ROUND(G150,3),2)</f>
      </c>
      <c s="33" t="s">
        <v>57</v>
      </c>
      <c r="O150">
        <f>(I150*21)/100</f>
      </c>
      <c t="s">
        <v>27</v>
      </c>
    </row>
    <row r="151" spans="1:5" ht="12.75">
      <c r="A151" s="36" t="s">
        <v>58</v>
      </c>
      <c r="E151" s="37" t="s">
        <v>54</v>
      </c>
    </row>
    <row r="152" spans="1:5" ht="63.75">
      <c r="A152" s="38" t="s">
        <v>59</v>
      </c>
      <c r="E152" s="39" t="s">
        <v>1957</v>
      </c>
    </row>
    <row r="153" spans="1:5" ht="102">
      <c r="A153" t="s">
        <v>61</v>
      </c>
      <c r="E153" s="37" t="s">
        <v>321</v>
      </c>
    </row>
    <row r="154" spans="1:18" ht="12.75" customHeight="1">
      <c r="A154" s="6" t="s">
        <v>50</v>
      </c>
      <c s="6"/>
      <c s="41" t="s">
        <v>176</v>
      </c>
      <c s="6"/>
      <c s="29" t="s">
        <v>177</v>
      </c>
      <c s="6"/>
      <c s="6"/>
      <c s="6"/>
      <c s="42">
        <f>0+Q154</f>
      </c>
      <c s="6"/>
      <c r="O154">
        <f>0+R154</f>
      </c>
      <c r="Q154">
        <f>0+I155+I159</f>
      </c>
      <c>
        <f>0+O155+O159</f>
      </c>
    </row>
    <row r="155" spans="1:16" ht="38.25">
      <c r="A155" s="26" t="s">
        <v>52</v>
      </c>
      <c s="31" t="s">
        <v>492</v>
      </c>
      <c s="31" t="s">
        <v>658</v>
      </c>
      <c s="26" t="s">
        <v>659</v>
      </c>
      <c s="32" t="s">
        <v>660</v>
      </c>
      <c s="33" t="s">
        <v>182</v>
      </c>
      <c s="34">
        <v>157.305</v>
      </c>
      <c s="35">
        <v>0</v>
      </c>
      <c s="35">
        <f>ROUND(ROUND(H155,2)*ROUND(G155,3),2)</f>
      </c>
      <c s="33" t="s">
        <v>325</v>
      </c>
      <c r="O155">
        <f>(I155*21)/100</f>
      </c>
      <c t="s">
        <v>27</v>
      </c>
    </row>
    <row r="156" spans="1:5" ht="12.75">
      <c r="A156" s="36" t="s">
        <v>58</v>
      </c>
      <c r="E156" s="37" t="s">
        <v>183</v>
      </c>
    </row>
    <row r="157" spans="1:5" ht="25.5">
      <c r="A157" s="38" t="s">
        <v>59</v>
      </c>
      <c r="E157" s="39" t="s">
        <v>1958</v>
      </c>
    </row>
    <row r="158" spans="1:5" ht="127.5">
      <c r="A158" t="s">
        <v>61</v>
      </c>
      <c r="E158" s="37" t="s">
        <v>1231</v>
      </c>
    </row>
    <row r="159" spans="1:16" ht="38.25">
      <c r="A159" s="26" t="s">
        <v>52</v>
      </c>
      <c s="31" t="s">
        <v>497</v>
      </c>
      <c s="31" t="s">
        <v>322</v>
      </c>
      <c s="26" t="s">
        <v>323</v>
      </c>
      <c s="32" t="s">
        <v>324</v>
      </c>
      <c s="33" t="s">
        <v>182</v>
      </c>
      <c s="34">
        <v>1.632</v>
      </c>
      <c s="35">
        <v>0</v>
      </c>
      <c s="35">
        <f>ROUND(ROUND(H159,2)*ROUND(G159,3),2)</f>
      </c>
      <c s="33" t="s">
        <v>325</v>
      </c>
      <c r="O159">
        <f>(I159*21)/100</f>
      </c>
      <c t="s">
        <v>27</v>
      </c>
    </row>
    <row r="160" spans="1:5" ht="12.75">
      <c r="A160" s="36" t="s">
        <v>58</v>
      </c>
      <c r="E160" s="37" t="s">
        <v>183</v>
      </c>
    </row>
    <row r="161" spans="1:5" ht="63.75">
      <c r="A161" s="38" t="s">
        <v>59</v>
      </c>
      <c r="E161" s="39" t="s">
        <v>1959</v>
      </c>
    </row>
    <row r="162" spans="1:5" ht="127.5">
      <c r="A162" t="s">
        <v>61</v>
      </c>
      <c r="E162"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0+O9+O74+O87+O92+O161+O178+O235</f>
      </c>
      <c t="s">
        <v>26</v>
      </c>
    </row>
    <row r="3" spans="1:16" ht="15" customHeight="1">
      <c r="A3" t="s">
        <v>12</v>
      </c>
      <c s="12" t="s">
        <v>14</v>
      </c>
      <c s="13" t="s">
        <v>15</v>
      </c>
      <c s="1"/>
      <c s="14" t="s">
        <v>16</v>
      </c>
      <c s="1"/>
      <c s="9"/>
      <c s="8" t="s">
        <v>1960</v>
      </c>
      <c s="43">
        <f>0+I9+I74+I87+I92+I161+I178+I235</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1960</v>
      </c>
      <c s="6"/>
      <c s="18" t="s">
        <v>1961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f>
      </c>
      <c>
        <f>0+O10+O14+O18+O22+O26+O30+O34+O38+O42+O46+O50+O54+O58+O62+O66+O70</f>
      </c>
    </row>
    <row r="10" spans="1:16" ht="12.75">
      <c r="A10" s="26" t="s">
        <v>52</v>
      </c>
      <c s="31" t="s">
        <v>33</v>
      </c>
      <c s="31" t="s">
        <v>521</v>
      </c>
      <c s="26" t="s">
        <v>54</v>
      </c>
      <c s="32" t="s">
        <v>522</v>
      </c>
      <c s="33" t="s">
        <v>71</v>
      </c>
      <c s="34">
        <v>229.75</v>
      </c>
      <c s="35">
        <v>0</v>
      </c>
      <c s="35">
        <f>ROUND(ROUND(H10,2)*ROUND(G10,3),2)</f>
      </c>
      <c s="33" t="s">
        <v>57</v>
      </c>
      <c r="O10">
        <f>(I10*21)/100</f>
      </c>
      <c t="s">
        <v>27</v>
      </c>
    </row>
    <row r="11" spans="1:5" ht="12.75">
      <c r="A11" s="36" t="s">
        <v>58</v>
      </c>
      <c r="E11" s="37" t="s">
        <v>54</v>
      </c>
    </row>
    <row r="12" spans="1:5" ht="165.75">
      <c r="A12" s="38" t="s">
        <v>59</v>
      </c>
      <c r="E12" s="39" t="s">
        <v>1963</v>
      </c>
    </row>
    <row r="13" spans="1:5" ht="369.75">
      <c r="A13" t="s">
        <v>61</v>
      </c>
      <c r="E13" s="37" t="s">
        <v>524</v>
      </c>
    </row>
    <row r="14" spans="1:16" ht="12.75">
      <c r="A14" s="26" t="s">
        <v>52</v>
      </c>
      <c s="31" t="s">
        <v>27</v>
      </c>
      <c s="31" t="s">
        <v>529</v>
      </c>
      <c s="26" t="s">
        <v>54</v>
      </c>
      <c s="32" t="s">
        <v>530</v>
      </c>
      <c s="33" t="s">
        <v>71</v>
      </c>
      <c s="34">
        <v>61.2</v>
      </c>
      <c s="35">
        <v>0</v>
      </c>
      <c s="35">
        <f>ROUND(ROUND(H14,2)*ROUND(G14,3),2)</f>
      </c>
      <c s="33" t="s">
        <v>57</v>
      </c>
      <c r="O14">
        <f>(I14*21)/100</f>
      </c>
      <c t="s">
        <v>27</v>
      </c>
    </row>
    <row r="15" spans="1:5" ht="12.75">
      <c r="A15" s="36" t="s">
        <v>58</v>
      </c>
      <c r="E15" s="37" t="s">
        <v>54</v>
      </c>
    </row>
    <row r="16" spans="1:5" ht="102">
      <c r="A16" s="38" t="s">
        <v>59</v>
      </c>
      <c r="E16" s="39" t="s">
        <v>1964</v>
      </c>
    </row>
    <row r="17" spans="1:5" ht="318.75">
      <c r="A17" t="s">
        <v>61</v>
      </c>
      <c r="E17" s="37" t="s">
        <v>532</v>
      </c>
    </row>
    <row r="18" spans="1:16" ht="12.75">
      <c r="A18" s="26" t="s">
        <v>52</v>
      </c>
      <c s="31" t="s">
        <v>26</v>
      </c>
      <c s="31" t="s">
        <v>533</v>
      </c>
      <c s="26" t="s">
        <v>54</v>
      </c>
      <c s="32" t="s">
        <v>534</v>
      </c>
      <c s="33" t="s">
        <v>71</v>
      </c>
      <c s="34">
        <v>3</v>
      </c>
      <c s="35">
        <v>0</v>
      </c>
      <c s="35">
        <f>ROUND(ROUND(H18,2)*ROUND(G18,3),2)</f>
      </c>
      <c s="33" t="s">
        <v>57</v>
      </c>
      <c r="O18">
        <f>(I18*21)/100</f>
      </c>
      <c t="s">
        <v>27</v>
      </c>
    </row>
    <row r="19" spans="1:5" ht="12.75">
      <c r="A19" s="36" t="s">
        <v>58</v>
      </c>
      <c r="E19" s="37" t="s">
        <v>54</v>
      </c>
    </row>
    <row r="20" spans="1:5" ht="51">
      <c r="A20" s="38" t="s">
        <v>59</v>
      </c>
      <c r="E20" s="39" t="s">
        <v>1965</v>
      </c>
    </row>
    <row r="21" spans="1:5" ht="318.75">
      <c r="A21" t="s">
        <v>61</v>
      </c>
      <c r="E21" s="37" t="s">
        <v>532</v>
      </c>
    </row>
    <row r="22" spans="1:16" ht="12.75">
      <c r="A22" s="26" t="s">
        <v>52</v>
      </c>
      <c s="31" t="s">
        <v>37</v>
      </c>
      <c s="31" t="s">
        <v>707</v>
      </c>
      <c s="26" t="s">
        <v>54</v>
      </c>
      <c s="32" t="s">
        <v>708</v>
      </c>
      <c s="33" t="s">
        <v>71</v>
      </c>
      <c s="34">
        <v>293.95</v>
      </c>
      <c s="35">
        <v>0</v>
      </c>
      <c s="35">
        <f>ROUND(ROUND(H22,2)*ROUND(G22,3),2)</f>
      </c>
      <c s="33" t="s">
        <v>57</v>
      </c>
      <c r="O22">
        <f>(I22*21)/100</f>
      </c>
      <c t="s">
        <v>27</v>
      </c>
    </row>
    <row r="23" spans="1:5" ht="12.75">
      <c r="A23" s="36" t="s">
        <v>58</v>
      </c>
      <c r="E23" s="37" t="s">
        <v>54</v>
      </c>
    </row>
    <row r="24" spans="1:5" ht="89.25">
      <c r="A24" s="38" t="s">
        <v>59</v>
      </c>
      <c r="E24" s="39" t="s">
        <v>1966</v>
      </c>
    </row>
    <row r="25" spans="1:5" ht="191.25">
      <c r="A25" t="s">
        <v>61</v>
      </c>
      <c r="E25" s="37" t="s">
        <v>710</v>
      </c>
    </row>
    <row r="26" spans="1:16" ht="12.75">
      <c r="A26" s="26" t="s">
        <v>52</v>
      </c>
      <c s="31" t="s">
        <v>39</v>
      </c>
      <c s="31" t="s">
        <v>1967</v>
      </c>
      <c s="26" t="s">
        <v>54</v>
      </c>
      <c s="32" t="s">
        <v>1968</v>
      </c>
      <c s="33" t="s">
        <v>71</v>
      </c>
      <c s="34">
        <v>3232</v>
      </c>
      <c s="35">
        <v>0</v>
      </c>
      <c s="35">
        <f>ROUND(ROUND(H26,2)*ROUND(G26,3),2)</f>
      </c>
      <c s="33" t="s">
        <v>57</v>
      </c>
      <c r="O26">
        <f>(I26*21)/100</f>
      </c>
      <c t="s">
        <v>27</v>
      </c>
    </row>
    <row r="27" spans="1:5" ht="12.75">
      <c r="A27" s="36" t="s">
        <v>58</v>
      </c>
      <c r="E27" s="37" t="s">
        <v>54</v>
      </c>
    </row>
    <row r="28" spans="1:5" ht="89.25">
      <c r="A28" s="38" t="s">
        <v>59</v>
      </c>
      <c r="E28" s="39" t="s">
        <v>1969</v>
      </c>
    </row>
    <row r="29" spans="1:5" ht="267.75">
      <c r="A29" t="s">
        <v>61</v>
      </c>
      <c r="E29" s="37" t="s">
        <v>706</v>
      </c>
    </row>
    <row r="30" spans="1:16" ht="12.75">
      <c r="A30" s="26" t="s">
        <v>52</v>
      </c>
      <c s="31" t="s">
        <v>41</v>
      </c>
      <c s="31" t="s">
        <v>1774</v>
      </c>
      <c s="26" t="s">
        <v>54</v>
      </c>
      <c s="32" t="s">
        <v>1775</v>
      </c>
      <c s="33" t="s">
        <v>71</v>
      </c>
      <c s="34">
        <v>954</v>
      </c>
      <c s="35">
        <v>0</v>
      </c>
      <c s="35">
        <f>ROUND(ROUND(H30,2)*ROUND(G30,3),2)</f>
      </c>
      <c s="33" t="s">
        <v>57</v>
      </c>
      <c r="O30">
        <f>(I30*21)/100</f>
      </c>
      <c t="s">
        <v>27</v>
      </c>
    </row>
    <row r="31" spans="1:5" ht="12.75">
      <c r="A31" s="36" t="s">
        <v>58</v>
      </c>
      <c r="E31" s="37" t="s">
        <v>54</v>
      </c>
    </row>
    <row r="32" spans="1:5" ht="127.5">
      <c r="A32" s="38" t="s">
        <v>59</v>
      </c>
      <c r="E32" s="39" t="s">
        <v>1970</v>
      </c>
    </row>
    <row r="33" spans="1:5" ht="280.5">
      <c r="A33" t="s">
        <v>61</v>
      </c>
      <c r="E33" s="37" t="s">
        <v>1777</v>
      </c>
    </row>
    <row r="34" spans="1:16" ht="12.75">
      <c r="A34" s="26" t="s">
        <v>52</v>
      </c>
      <c s="31" t="s">
        <v>90</v>
      </c>
      <c s="31" t="s">
        <v>541</v>
      </c>
      <c s="26" t="s">
        <v>54</v>
      </c>
      <c s="32" t="s">
        <v>542</v>
      </c>
      <c s="33" t="s">
        <v>71</v>
      </c>
      <c s="34">
        <v>96.4</v>
      </c>
      <c s="35">
        <v>0</v>
      </c>
      <c s="35">
        <f>ROUND(ROUND(H34,2)*ROUND(G34,3),2)</f>
      </c>
      <c s="33" t="s">
        <v>57</v>
      </c>
      <c r="O34">
        <f>(I34*21)/100</f>
      </c>
      <c t="s">
        <v>27</v>
      </c>
    </row>
    <row r="35" spans="1:5" ht="12.75">
      <c r="A35" s="36" t="s">
        <v>58</v>
      </c>
      <c r="E35" s="37" t="s">
        <v>54</v>
      </c>
    </row>
    <row r="36" spans="1:5" ht="153">
      <c r="A36" s="38" t="s">
        <v>59</v>
      </c>
      <c r="E36" s="39" t="s">
        <v>1971</v>
      </c>
    </row>
    <row r="37" spans="1:5" ht="229.5">
      <c r="A37" t="s">
        <v>61</v>
      </c>
      <c r="E37" s="37" t="s">
        <v>544</v>
      </c>
    </row>
    <row r="38" spans="1:16" ht="12.75">
      <c r="A38" s="26" t="s">
        <v>52</v>
      </c>
      <c s="31" t="s">
        <v>95</v>
      </c>
      <c s="31" t="s">
        <v>549</v>
      </c>
      <c s="26" t="s">
        <v>54</v>
      </c>
      <c s="32" t="s">
        <v>550</v>
      </c>
      <c s="33" t="s">
        <v>71</v>
      </c>
      <c s="34">
        <v>9.6</v>
      </c>
      <c s="35">
        <v>0</v>
      </c>
      <c s="35">
        <f>ROUND(ROUND(H38,2)*ROUND(G38,3),2)</f>
      </c>
      <c s="33" t="s">
        <v>57</v>
      </c>
      <c r="O38">
        <f>(I38*21)/100</f>
      </c>
      <c t="s">
        <v>27</v>
      </c>
    </row>
    <row r="39" spans="1:5" ht="12.75">
      <c r="A39" s="36" t="s">
        <v>58</v>
      </c>
      <c r="E39" s="37" t="s">
        <v>54</v>
      </c>
    </row>
    <row r="40" spans="1:5" ht="51">
      <c r="A40" s="38" t="s">
        <v>59</v>
      </c>
      <c r="E40" s="39" t="s">
        <v>1972</v>
      </c>
    </row>
    <row r="41" spans="1:5" ht="293.25">
      <c r="A41" t="s">
        <v>61</v>
      </c>
      <c r="E41" s="37" t="s">
        <v>552</v>
      </c>
    </row>
    <row r="42" spans="1:16" ht="12.75">
      <c r="A42" s="26" t="s">
        <v>52</v>
      </c>
      <c s="31" t="s">
        <v>44</v>
      </c>
      <c s="31" t="s">
        <v>557</v>
      </c>
      <c s="26" t="s">
        <v>54</v>
      </c>
      <c s="32" t="s">
        <v>558</v>
      </c>
      <c s="33" t="s">
        <v>315</v>
      </c>
      <c s="34">
        <v>5451.3</v>
      </c>
      <c s="35">
        <v>0</v>
      </c>
      <c s="35">
        <f>ROUND(ROUND(H42,2)*ROUND(G42,3),2)</f>
      </c>
      <c s="33" t="s">
        <v>57</v>
      </c>
      <c r="O42">
        <f>(I42*21)/100</f>
      </c>
      <c t="s">
        <v>27</v>
      </c>
    </row>
    <row r="43" spans="1:5" ht="12.75">
      <c r="A43" s="36" t="s">
        <v>58</v>
      </c>
      <c r="E43" s="37" t="s">
        <v>54</v>
      </c>
    </row>
    <row r="44" spans="1:5" ht="89.25">
      <c r="A44" s="38" t="s">
        <v>59</v>
      </c>
      <c r="E44" s="39" t="s">
        <v>1973</v>
      </c>
    </row>
    <row r="45" spans="1:5" ht="25.5">
      <c r="A45" t="s">
        <v>61</v>
      </c>
      <c r="E45" s="37" t="s">
        <v>560</v>
      </c>
    </row>
    <row r="46" spans="1:16" ht="12.75">
      <c r="A46" s="26" t="s">
        <v>52</v>
      </c>
      <c s="31" t="s">
        <v>46</v>
      </c>
      <c s="31" t="s">
        <v>561</v>
      </c>
      <c s="26" t="s">
        <v>54</v>
      </c>
      <c s="32" t="s">
        <v>562</v>
      </c>
      <c s="33" t="s">
        <v>315</v>
      </c>
      <c s="34">
        <v>1755</v>
      </c>
      <c s="35">
        <v>0</v>
      </c>
      <c s="35">
        <f>ROUND(ROUND(H46,2)*ROUND(G46,3),2)</f>
      </c>
      <c s="33" t="s">
        <v>57</v>
      </c>
      <c r="O46">
        <f>(I46*21)/100</f>
      </c>
      <c t="s">
        <v>27</v>
      </c>
    </row>
    <row r="47" spans="1:5" ht="12.75">
      <c r="A47" s="36" t="s">
        <v>58</v>
      </c>
      <c r="E47" s="37" t="s">
        <v>54</v>
      </c>
    </row>
    <row r="48" spans="1:5" ht="51">
      <c r="A48" s="38" t="s">
        <v>59</v>
      </c>
      <c r="E48" s="39" t="s">
        <v>1974</v>
      </c>
    </row>
    <row r="49" spans="1:5" ht="38.25">
      <c r="A49" t="s">
        <v>61</v>
      </c>
      <c r="E49" s="37" t="s">
        <v>564</v>
      </c>
    </row>
    <row r="50" spans="1:16" ht="12.75">
      <c r="A50" s="26" t="s">
        <v>52</v>
      </c>
      <c s="31" t="s">
        <v>48</v>
      </c>
      <c s="31" t="s">
        <v>1782</v>
      </c>
      <c s="26" t="s">
        <v>54</v>
      </c>
      <c s="32" t="s">
        <v>1783</v>
      </c>
      <c s="33" t="s">
        <v>315</v>
      </c>
      <c s="34">
        <v>1755</v>
      </c>
      <c s="35">
        <v>0</v>
      </c>
      <c s="35">
        <f>ROUND(ROUND(H50,2)*ROUND(G50,3),2)</f>
      </c>
      <c s="33" t="s">
        <v>57</v>
      </c>
      <c r="O50">
        <f>(I50*21)/100</f>
      </c>
      <c t="s">
        <v>27</v>
      </c>
    </row>
    <row r="51" spans="1:5" ht="12.75">
      <c r="A51" s="36" t="s">
        <v>58</v>
      </c>
      <c r="E51" s="37" t="s">
        <v>54</v>
      </c>
    </row>
    <row r="52" spans="1:5" ht="51">
      <c r="A52" s="38" t="s">
        <v>59</v>
      </c>
      <c r="E52" s="39" t="s">
        <v>1975</v>
      </c>
    </row>
    <row r="53" spans="1:5" ht="25.5">
      <c r="A53" t="s">
        <v>61</v>
      </c>
      <c r="E53" s="37" t="s">
        <v>1785</v>
      </c>
    </row>
    <row r="54" spans="1:16" ht="12.75">
      <c r="A54" s="26" t="s">
        <v>52</v>
      </c>
      <c s="31" t="s">
        <v>111</v>
      </c>
      <c s="31" t="s">
        <v>569</v>
      </c>
      <c s="26" t="s">
        <v>54</v>
      </c>
      <c s="32" t="s">
        <v>570</v>
      </c>
      <c s="33" t="s">
        <v>315</v>
      </c>
      <c s="34">
        <v>1755</v>
      </c>
      <c s="35">
        <v>0</v>
      </c>
      <c s="35">
        <f>ROUND(ROUND(H54,2)*ROUND(G54,3),2)</f>
      </c>
      <c s="33" t="s">
        <v>57</v>
      </c>
      <c r="O54">
        <f>(I54*21)/100</f>
      </c>
      <c t="s">
        <v>27</v>
      </c>
    </row>
    <row r="55" spans="1:5" ht="12.75">
      <c r="A55" s="36" t="s">
        <v>58</v>
      </c>
      <c r="E55" s="37" t="s">
        <v>54</v>
      </c>
    </row>
    <row r="56" spans="1:5" ht="51">
      <c r="A56" s="38" t="s">
        <v>59</v>
      </c>
      <c r="E56" s="39" t="s">
        <v>1975</v>
      </c>
    </row>
    <row r="57" spans="1:5" ht="38.25">
      <c r="A57" t="s">
        <v>61</v>
      </c>
      <c r="E57" s="37" t="s">
        <v>571</v>
      </c>
    </row>
    <row r="58" spans="1:16" ht="12.75">
      <c r="A58" s="26" t="s">
        <v>52</v>
      </c>
      <c s="31" t="s">
        <v>115</v>
      </c>
      <c s="31" t="s">
        <v>572</v>
      </c>
      <c s="26" t="s">
        <v>54</v>
      </c>
      <c s="32" t="s">
        <v>573</v>
      </c>
      <c s="33" t="s">
        <v>71</v>
      </c>
      <c s="34">
        <v>17.55</v>
      </c>
      <c s="35">
        <v>0</v>
      </c>
      <c s="35">
        <f>ROUND(ROUND(H58,2)*ROUND(G58,3),2)</f>
      </c>
      <c s="33" t="s">
        <v>57</v>
      </c>
      <c r="O58">
        <f>(I58*21)/100</f>
      </c>
      <c t="s">
        <v>27</v>
      </c>
    </row>
    <row r="59" spans="1:5" ht="12.75">
      <c r="A59" s="36" t="s">
        <v>58</v>
      </c>
      <c r="E59" s="37" t="s">
        <v>54</v>
      </c>
    </row>
    <row r="60" spans="1:5" ht="63.75">
      <c r="A60" s="38" t="s">
        <v>59</v>
      </c>
      <c r="E60" s="39" t="s">
        <v>1976</v>
      </c>
    </row>
    <row r="61" spans="1:5" ht="38.25">
      <c r="A61" t="s">
        <v>61</v>
      </c>
      <c r="E61" s="37" t="s">
        <v>575</v>
      </c>
    </row>
    <row r="62" spans="1:16" ht="12.75">
      <c r="A62" s="26" t="s">
        <v>52</v>
      </c>
      <c s="31" t="s">
        <v>119</v>
      </c>
      <c s="31" t="s">
        <v>1787</v>
      </c>
      <c s="26" t="s">
        <v>54</v>
      </c>
      <c s="32" t="s">
        <v>1788</v>
      </c>
      <c s="33" t="s">
        <v>82</v>
      </c>
      <c s="34">
        <v>9</v>
      </c>
      <c s="35">
        <v>0</v>
      </c>
      <c s="35">
        <f>ROUND(ROUND(H62,2)*ROUND(G62,3),2)</f>
      </c>
      <c s="33" t="s">
        <v>325</v>
      </c>
      <c r="O62">
        <f>(I62*21)/100</f>
      </c>
      <c t="s">
        <v>27</v>
      </c>
    </row>
    <row r="63" spans="1:5" ht="12.75">
      <c r="A63" s="36" t="s">
        <v>58</v>
      </c>
      <c r="E63" s="37" t="s">
        <v>54</v>
      </c>
    </row>
    <row r="64" spans="1:5" ht="12.75">
      <c r="A64" s="38" t="s">
        <v>59</v>
      </c>
      <c r="E64" s="39" t="s">
        <v>1977</v>
      </c>
    </row>
    <row r="65" spans="1:5" ht="12.75">
      <c r="A65" t="s">
        <v>61</v>
      </c>
      <c r="E65" s="37" t="s">
        <v>1790</v>
      </c>
    </row>
    <row r="66" spans="1:16" ht="25.5">
      <c r="A66" s="26" t="s">
        <v>52</v>
      </c>
      <c s="31" t="s">
        <v>123</v>
      </c>
      <c s="31" t="s">
        <v>1791</v>
      </c>
      <c s="26" t="s">
        <v>54</v>
      </c>
      <c s="32" t="s">
        <v>1792</v>
      </c>
      <c s="33" t="s">
        <v>294</v>
      </c>
      <c s="34">
        <v>1</v>
      </c>
      <c s="35">
        <v>0</v>
      </c>
      <c s="35">
        <f>ROUND(ROUND(H66,2)*ROUND(G66,3),2)</f>
      </c>
      <c s="33" t="s">
        <v>325</v>
      </c>
      <c r="O66">
        <f>(I66*21)/100</f>
      </c>
      <c t="s">
        <v>27</v>
      </c>
    </row>
    <row r="67" spans="1:5" ht="12.75">
      <c r="A67" s="36" t="s">
        <v>58</v>
      </c>
      <c r="E67" s="37" t="s">
        <v>54</v>
      </c>
    </row>
    <row r="68" spans="1:5" ht="38.25">
      <c r="A68" s="38" t="s">
        <v>59</v>
      </c>
      <c r="E68" s="39" t="s">
        <v>1793</v>
      </c>
    </row>
    <row r="69" spans="1:5" ht="12.75">
      <c r="A69" t="s">
        <v>61</v>
      </c>
      <c r="E69" s="37" t="s">
        <v>1794</v>
      </c>
    </row>
    <row r="70" spans="1:16" ht="25.5">
      <c r="A70" s="26" t="s">
        <v>52</v>
      </c>
      <c s="31" t="s">
        <v>129</v>
      </c>
      <c s="31" t="s">
        <v>716</v>
      </c>
      <c s="26" t="s">
        <v>54</v>
      </c>
      <c s="32" t="s">
        <v>717</v>
      </c>
      <c s="33" t="s">
        <v>71</v>
      </c>
      <c s="34">
        <v>263.25</v>
      </c>
      <c s="35">
        <v>0</v>
      </c>
      <c s="35">
        <f>ROUND(ROUND(H70,2)*ROUND(G70,3),2)</f>
      </c>
      <c s="33" t="s">
        <v>325</v>
      </c>
      <c r="O70">
        <f>(I70*21)/100</f>
      </c>
      <c t="s">
        <v>27</v>
      </c>
    </row>
    <row r="71" spans="1:5" ht="12.75">
      <c r="A71" s="36" t="s">
        <v>58</v>
      </c>
      <c r="E71" s="37" t="s">
        <v>54</v>
      </c>
    </row>
    <row r="72" spans="1:5" ht="25.5">
      <c r="A72" s="38" t="s">
        <v>59</v>
      </c>
      <c r="E72" s="39" t="s">
        <v>1978</v>
      </c>
    </row>
    <row r="73" spans="1:5" ht="12.75">
      <c r="A73" t="s">
        <v>61</v>
      </c>
      <c r="E73" s="37" t="s">
        <v>579</v>
      </c>
    </row>
    <row r="74" spans="1:18" ht="12.75" customHeight="1">
      <c r="A74" s="6" t="s">
        <v>50</v>
      </c>
      <c s="6"/>
      <c s="41" t="s">
        <v>145</v>
      </c>
      <c s="6"/>
      <c s="29" t="s">
        <v>580</v>
      </c>
      <c s="6"/>
      <c s="6"/>
      <c s="6"/>
      <c s="42">
        <f>0+Q74</f>
      </c>
      <c s="6"/>
      <c r="O74">
        <f>0+R74</f>
      </c>
      <c r="Q74">
        <f>0+I75+I79+I83</f>
      </c>
      <c>
        <f>0+O75+O79+O83</f>
      </c>
    </row>
    <row r="75" spans="1:16" ht="12.75">
      <c r="A75" s="26" t="s">
        <v>52</v>
      </c>
      <c s="31" t="s">
        <v>133</v>
      </c>
      <c s="31" t="s">
        <v>581</v>
      </c>
      <c s="26" t="s">
        <v>54</v>
      </c>
      <c s="32" t="s">
        <v>582</v>
      </c>
      <c s="33" t="s">
        <v>71</v>
      </c>
      <c s="34">
        <v>182.078</v>
      </c>
      <c s="35">
        <v>0</v>
      </c>
      <c s="35">
        <f>ROUND(ROUND(H75,2)*ROUND(G75,3),2)</f>
      </c>
      <c s="33" t="s">
        <v>57</v>
      </c>
      <c r="O75">
        <f>(I75*21)/100</f>
      </c>
      <c t="s">
        <v>27</v>
      </c>
    </row>
    <row r="76" spans="1:5" ht="12.75">
      <c r="A76" s="36" t="s">
        <v>58</v>
      </c>
      <c r="E76" s="37" t="s">
        <v>54</v>
      </c>
    </row>
    <row r="77" spans="1:5" ht="140.25">
      <c r="A77" s="38" t="s">
        <v>59</v>
      </c>
      <c r="E77" s="39" t="s">
        <v>1979</v>
      </c>
    </row>
    <row r="78" spans="1:5" ht="38.25">
      <c r="A78" t="s">
        <v>61</v>
      </c>
      <c r="E78" s="37" t="s">
        <v>584</v>
      </c>
    </row>
    <row r="79" spans="1:16" ht="12.75">
      <c r="A79" s="26" t="s">
        <v>52</v>
      </c>
      <c s="31" t="s">
        <v>137</v>
      </c>
      <c s="31" t="s">
        <v>1797</v>
      </c>
      <c s="26" t="s">
        <v>54</v>
      </c>
      <c s="32" t="s">
        <v>1798</v>
      </c>
      <c s="33" t="s">
        <v>315</v>
      </c>
      <c s="34">
        <v>789.718</v>
      </c>
      <c s="35">
        <v>0</v>
      </c>
      <c s="35">
        <f>ROUND(ROUND(H79,2)*ROUND(G79,3),2)</f>
      </c>
      <c s="33" t="s">
        <v>57</v>
      </c>
      <c r="O79">
        <f>(I79*21)/100</f>
      </c>
      <c t="s">
        <v>27</v>
      </c>
    </row>
    <row r="80" spans="1:5" ht="12.75">
      <c r="A80" s="36" t="s">
        <v>58</v>
      </c>
      <c r="E80" s="37" t="s">
        <v>54</v>
      </c>
    </row>
    <row r="81" spans="1:5" ht="102">
      <c r="A81" s="38" t="s">
        <v>59</v>
      </c>
      <c r="E81" s="39" t="s">
        <v>1980</v>
      </c>
    </row>
    <row r="82" spans="1:5" ht="25.5">
      <c r="A82" t="s">
        <v>61</v>
      </c>
      <c r="E82" s="37" t="s">
        <v>1800</v>
      </c>
    </row>
    <row r="83" spans="1:16" ht="12.75">
      <c r="A83" s="26" t="s">
        <v>52</v>
      </c>
      <c s="31" t="s">
        <v>141</v>
      </c>
      <c s="31" t="s">
        <v>1808</v>
      </c>
      <c s="26" t="s">
        <v>54</v>
      </c>
      <c s="32" t="s">
        <v>1809</v>
      </c>
      <c s="33" t="s">
        <v>315</v>
      </c>
      <c s="34">
        <v>1618</v>
      </c>
      <c s="35">
        <v>0</v>
      </c>
      <c s="35">
        <f>ROUND(ROUND(H83,2)*ROUND(G83,3),2)</f>
      </c>
      <c s="33" t="s">
        <v>57</v>
      </c>
      <c r="O83">
        <f>(I83*21)/100</f>
      </c>
      <c t="s">
        <v>27</v>
      </c>
    </row>
    <row r="84" spans="1:5" ht="12.75">
      <c r="A84" s="36" t="s">
        <v>58</v>
      </c>
      <c r="E84" s="37" t="s">
        <v>54</v>
      </c>
    </row>
    <row r="85" spans="1:5" ht="51">
      <c r="A85" s="38" t="s">
        <v>59</v>
      </c>
      <c r="E85" s="39" t="s">
        <v>1981</v>
      </c>
    </row>
    <row r="86" spans="1:5" ht="102">
      <c r="A86" t="s">
        <v>61</v>
      </c>
      <c r="E86" s="37" t="s">
        <v>1811</v>
      </c>
    </row>
    <row r="87" spans="1:18" ht="12.75" customHeight="1">
      <c r="A87" s="6" t="s">
        <v>50</v>
      </c>
      <c s="6"/>
      <c s="41" t="s">
        <v>593</v>
      </c>
      <c s="6"/>
      <c s="29" t="s">
        <v>594</v>
      </c>
      <c s="6"/>
      <c s="6"/>
      <c s="6"/>
      <c s="42">
        <f>0+Q87</f>
      </c>
      <c s="6"/>
      <c r="O87">
        <f>0+R87</f>
      </c>
      <c r="Q87">
        <f>0+I88</f>
      </c>
      <c>
        <f>0+O88</f>
      </c>
    </row>
    <row r="88" spans="1:16" ht="12.75">
      <c r="A88" s="26" t="s">
        <v>52</v>
      </c>
      <c s="31" t="s">
        <v>145</v>
      </c>
      <c s="31" t="s">
        <v>606</v>
      </c>
      <c s="26" t="s">
        <v>54</v>
      </c>
      <c s="32" t="s">
        <v>607</v>
      </c>
      <c s="33" t="s">
        <v>71</v>
      </c>
      <c s="34">
        <v>3.2</v>
      </c>
      <c s="35">
        <v>0</v>
      </c>
      <c s="35">
        <f>ROUND(ROUND(H88,2)*ROUND(G88,3),2)</f>
      </c>
      <c s="33" t="s">
        <v>57</v>
      </c>
      <c r="O88">
        <f>(I88*21)/100</f>
      </c>
      <c t="s">
        <v>27</v>
      </c>
    </row>
    <row r="89" spans="1:5" ht="12.75">
      <c r="A89" s="36" t="s">
        <v>58</v>
      </c>
      <c r="E89" s="37" t="s">
        <v>54</v>
      </c>
    </row>
    <row r="90" spans="1:5" ht="51">
      <c r="A90" s="38" t="s">
        <v>59</v>
      </c>
      <c r="E90" s="39" t="s">
        <v>1982</v>
      </c>
    </row>
    <row r="91" spans="1:5" ht="38.25">
      <c r="A91" t="s">
        <v>61</v>
      </c>
      <c r="E91" s="37" t="s">
        <v>605</v>
      </c>
    </row>
    <row r="92" spans="1:18" ht="12.75" customHeight="1">
      <c r="A92" s="6" t="s">
        <v>50</v>
      </c>
      <c s="6"/>
      <c s="41" t="s">
        <v>831</v>
      </c>
      <c s="6"/>
      <c s="29" t="s">
        <v>851</v>
      </c>
      <c s="6"/>
      <c s="6"/>
      <c s="6"/>
      <c s="42">
        <f>0+Q92</f>
      </c>
      <c s="6"/>
      <c r="O92">
        <f>0+R92</f>
      </c>
      <c r="Q92">
        <f>0+I93+I97+I101+I105+I109+I113+I117+I121+I125+I129+I133+I137+I141+I145+I149+I153+I157</f>
      </c>
      <c>
        <f>0+O93+O97+O101+O105+O109+O113+O117+O121+O125+O129+O133+O137+O141+O145+O149+O153+O157</f>
      </c>
    </row>
    <row r="93" spans="1:16" ht="12.75">
      <c r="A93" s="26" t="s">
        <v>52</v>
      </c>
      <c s="31" t="s">
        <v>149</v>
      </c>
      <c s="31" t="s">
        <v>1429</v>
      </c>
      <c s="26" t="s">
        <v>54</v>
      </c>
      <c s="32" t="s">
        <v>1430</v>
      </c>
      <c s="33" t="s">
        <v>71</v>
      </c>
      <c s="34">
        <v>50.75</v>
      </c>
      <c s="35">
        <v>0</v>
      </c>
      <c s="35">
        <f>ROUND(ROUND(H93,2)*ROUND(G93,3),2)</f>
      </c>
      <c s="33" t="s">
        <v>57</v>
      </c>
      <c r="O93">
        <f>(I93*21)/100</f>
      </c>
      <c t="s">
        <v>27</v>
      </c>
    </row>
    <row r="94" spans="1:5" ht="12.75">
      <c r="A94" s="36" t="s">
        <v>58</v>
      </c>
      <c r="E94" s="37" t="s">
        <v>54</v>
      </c>
    </row>
    <row r="95" spans="1:5" ht="102">
      <c r="A95" s="38" t="s">
        <v>59</v>
      </c>
      <c r="E95" s="39" t="s">
        <v>1983</v>
      </c>
    </row>
    <row r="96" spans="1:5" ht="51">
      <c r="A96" t="s">
        <v>61</v>
      </c>
      <c r="E96" s="37" t="s">
        <v>1432</v>
      </c>
    </row>
    <row r="97" spans="1:16" ht="12.75">
      <c r="A97" s="26" t="s">
        <v>52</v>
      </c>
      <c s="31" t="s">
        <v>153</v>
      </c>
      <c s="31" t="s">
        <v>1433</v>
      </c>
      <c s="26" t="s">
        <v>54</v>
      </c>
      <c s="32" t="s">
        <v>1434</v>
      </c>
      <c s="33" t="s">
        <v>315</v>
      </c>
      <c s="34">
        <v>1668.1</v>
      </c>
      <c s="35">
        <v>0</v>
      </c>
      <c s="35">
        <f>ROUND(ROUND(H97,2)*ROUND(G97,3),2)</f>
      </c>
      <c s="33" t="s">
        <v>57</v>
      </c>
      <c r="O97">
        <f>(I97*21)/100</f>
      </c>
      <c t="s">
        <v>27</v>
      </c>
    </row>
    <row r="98" spans="1:5" ht="12.75">
      <c r="A98" s="36" t="s">
        <v>58</v>
      </c>
      <c r="E98" s="37" t="s">
        <v>54</v>
      </c>
    </row>
    <row r="99" spans="1:5" ht="102">
      <c r="A99" s="38" t="s">
        <v>59</v>
      </c>
      <c r="E99" s="39" t="s">
        <v>1984</v>
      </c>
    </row>
    <row r="100" spans="1:5" ht="51">
      <c r="A100" t="s">
        <v>61</v>
      </c>
      <c r="E100" s="37" t="s">
        <v>1432</v>
      </c>
    </row>
    <row r="101" spans="1:16" ht="12.75">
      <c r="A101" s="26" t="s">
        <v>52</v>
      </c>
      <c s="31" t="s">
        <v>159</v>
      </c>
      <c s="31" t="s">
        <v>1818</v>
      </c>
      <c s="26" t="s">
        <v>54</v>
      </c>
      <c s="32" t="s">
        <v>1819</v>
      </c>
      <c s="33" t="s">
        <v>315</v>
      </c>
      <c s="34">
        <v>206.4</v>
      </c>
      <c s="35">
        <v>0</v>
      </c>
      <c s="35">
        <f>ROUND(ROUND(H101,2)*ROUND(G101,3),2)</f>
      </c>
      <c s="33" t="s">
        <v>57</v>
      </c>
      <c r="O101">
        <f>(I101*21)/100</f>
      </c>
      <c t="s">
        <v>27</v>
      </c>
    </row>
    <row r="102" spans="1:5" ht="12.75">
      <c r="A102" s="36" t="s">
        <v>58</v>
      </c>
      <c r="E102" s="37" t="s">
        <v>54</v>
      </c>
    </row>
    <row r="103" spans="1:5" ht="63.75">
      <c r="A103" s="38" t="s">
        <v>59</v>
      </c>
      <c r="E103" s="39" t="s">
        <v>1985</v>
      </c>
    </row>
    <row r="104" spans="1:5" ht="51">
      <c r="A104" t="s">
        <v>61</v>
      </c>
      <c r="E104" s="37" t="s">
        <v>1432</v>
      </c>
    </row>
    <row r="105" spans="1:16" ht="12.75">
      <c r="A105" s="26" t="s">
        <v>52</v>
      </c>
      <c s="31" t="s">
        <v>164</v>
      </c>
      <c s="31" t="s">
        <v>1986</v>
      </c>
      <c s="26" t="s">
        <v>54</v>
      </c>
      <c s="32" t="s">
        <v>1987</v>
      </c>
      <c s="33" t="s">
        <v>315</v>
      </c>
      <c s="34">
        <v>132.87</v>
      </c>
      <c s="35">
        <v>0</v>
      </c>
      <c s="35">
        <f>ROUND(ROUND(H105,2)*ROUND(G105,3),2)</f>
      </c>
      <c s="33" t="s">
        <v>57</v>
      </c>
      <c r="O105">
        <f>(I105*21)/100</f>
      </c>
      <c t="s">
        <v>27</v>
      </c>
    </row>
    <row r="106" spans="1:5" ht="12.75">
      <c r="A106" s="36" t="s">
        <v>58</v>
      </c>
      <c r="E106" s="37" t="s">
        <v>54</v>
      </c>
    </row>
    <row r="107" spans="1:5" ht="63.75">
      <c r="A107" s="38" t="s">
        <v>59</v>
      </c>
      <c r="E107" s="39" t="s">
        <v>1988</v>
      </c>
    </row>
    <row r="108" spans="1:5" ht="102">
      <c r="A108" t="s">
        <v>61</v>
      </c>
      <c r="E108" s="37" t="s">
        <v>1828</v>
      </c>
    </row>
    <row r="109" spans="1:16" ht="12.75">
      <c r="A109" s="26" t="s">
        <v>52</v>
      </c>
      <c s="31" t="s">
        <v>168</v>
      </c>
      <c s="31" t="s">
        <v>1825</v>
      </c>
      <c s="26" t="s">
        <v>54</v>
      </c>
      <c s="32" t="s">
        <v>1826</v>
      </c>
      <c s="33" t="s">
        <v>315</v>
      </c>
      <c s="34">
        <v>319.25</v>
      </c>
      <c s="35">
        <v>0</v>
      </c>
      <c s="35">
        <f>ROUND(ROUND(H109,2)*ROUND(G109,3),2)</f>
      </c>
      <c s="33" t="s">
        <v>57</v>
      </c>
      <c r="O109">
        <f>(I109*21)/100</f>
      </c>
      <c t="s">
        <v>27</v>
      </c>
    </row>
    <row r="110" spans="1:5" ht="12.75">
      <c r="A110" s="36" t="s">
        <v>58</v>
      </c>
      <c r="E110" s="37" t="s">
        <v>54</v>
      </c>
    </row>
    <row r="111" spans="1:5" ht="89.25">
      <c r="A111" s="38" t="s">
        <v>59</v>
      </c>
      <c r="E111" s="39" t="s">
        <v>1989</v>
      </c>
    </row>
    <row r="112" spans="1:5" ht="102">
      <c r="A112" t="s">
        <v>61</v>
      </c>
      <c r="E112" s="37" t="s">
        <v>1828</v>
      </c>
    </row>
    <row r="113" spans="1:16" ht="12.75">
      <c r="A113" s="26" t="s">
        <v>52</v>
      </c>
      <c s="31" t="s">
        <v>172</v>
      </c>
      <c s="31" t="s">
        <v>1442</v>
      </c>
      <c s="26" t="s">
        <v>54</v>
      </c>
      <c s="32" t="s">
        <v>1443</v>
      </c>
      <c s="33" t="s">
        <v>315</v>
      </c>
      <c s="34">
        <v>1800.97</v>
      </c>
      <c s="35">
        <v>0</v>
      </c>
      <c s="35">
        <f>ROUND(ROUND(H113,2)*ROUND(G113,3),2)</f>
      </c>
      <c s="33" t="s">
        <v>57</v>
      </c>
      <c r="O113">
        <f>(I113*21)/100</f>
      </c>
      <c t="s">
        <v>27</v>
      </c>
    </row>
    <row r="114" spans="1:5" ht="12.75">
      <c r="A114" s="36" t="s">
        <v>58</v>
      </c>
      <c r="E114" s="37" t="s">
        <v>54</v>
      </c>
    </row>
    <row r="115" spans="1:5" ht="127.5">
      <c r="A115" s="38" t="s">
        <v>59</v>
      </c>
      <c r="E115" s="39" t="s">
        <v>1990</v>
      </c>
    </row>
    <row r="116" spans="1:5" ht="51">
      <c r="A116" t="s">
        <v>61</v>
      </c>
      <c r="E116" s="37" t="s">
        <v>856</v>
      </c>
    </row>
    <row r="117" spans="1:16" ht="12.75">
      <c r="A117" s="26" t="s">
        <v>52</v>
      </c>
      <c s="31" t="s">
        <v>178</v>
      </c>
      <c s="31" t="s">
        <v>1445</v>
      </c>
      <c s="26" t="s">
        <v>54</v>
      </c>
      <c s="32" t="s">
        <v>1446</v>
      </c>
      <c s="33" t="s">
        <v>315</v>
      </c>
      <c s="34">
        <v>1647.08</v>
      </c>
      <c s="35">
        <v>0</v>
      </c>
      <c s="35">
        <f>ROUND(ROUND(H117,2)*ROUND(G117,3),2)</f>
      </c>
      <c s="33" t="s">
        <v>57</v>
      </c>
      <c r="O117">
        <f>(I117*21)/100</f>
      </c>
      <c t="s">
        <v>27</v>
      </c>
    </row>
    <row r="118" spans="1:5" ht="12.75">
      <c r="A118" s="36" t="s">
        <v>58</v>
      </c>
      <c r="E118" s="37" t="s">
        <v>54</v>
      </c>
    </row>
    <row r="119" spans="1:5" ht="127.5">
      <c r="A119" s="38" t="s">
        <v>59</v>
      </c>
      <c r="E119" s="39" t="s">
        <v>1991</v>
      </c>
    </row>
    <row r="120" spans="1:5" ht="51">
      <c r="A120" t="s">
        <v>61</v>
      </c>
      <c r="E120" s="37" t="s">
        <v>856</v>
      </c>
    </row>
    <row r="121" spans="1:16" ht="12.75">
      <c r="A121" s="26" t="s">
        <v>52</v>
      </c>
      <c s="31" t="s">
        <v>452</v>
      </c>
      <c s="31" t="s">
        <v>1448</v>
      </c>
      <c s="26" t="s">
        <v>54</v>
      </c>
      <c s="32" t="s">
        <v>1449</v>
      </c>
      <c s="33" t="s">
        <v>315</v>
      </c>
      <c s="34">
        <v>4291.9</v>
      </c>
      <c s="35">
        <v>0</v>
      </c>
      <c s="35">
        <f>ROUND(ROUND(H121,2)*ROUND(G121,3),2)</f>
      </c>
      <c s="33" t="s">
        <v>57</v>
      </c>
      <c r="O121">
        <f>(I121*21)/100</f>
      </c>
      <c t="s">
        <v>27</v>
      </c>
    </row>
    <row r="122" spans="1:5" ht="12.75">
      <c r="A122" s="36" t="s">
        <v>58</v>
      </c>
      <c r="E122" s="37" t="s">
        <v>54</v>
      </c>
    </row>
    <row r="123" spans="1:5" ht="114.75">
      <c r="A123" s="38" t="s">
        <v>59</v>
      </c>
      <c r="E123" s="39" t="s">
        <v>1992</v>
      </c>
    </row>
    <row r="124" spans="1:5" ht="51">
      <c r="A124" t="s">
        <v>61</v>
      </c>
      <c r="E124" s="37" t="s">
        <v>1451</v>
      </c>
    </row>
    <row r="125" spans="1:16" ht="12.75">
      <c r="A125" s="26" t="s">
        <v>52</v>
      </c>
      <c s="31" t="s">
        <v>456</v>
      </c>
      <c s="31" t="s">
        <v>1993</v>
      </c>
      <c s="26" t="s">
        <v>54</v>
      </c>
      <c s="32" t="s">
        <v>1994</v>
      </c>
      <c s="33" t="s">
        <v>315</v>
      </c>
      <c s="34">
        <v>1573</v>
      </c>
      <c s="35">
        <v>0</v>
      </c>
      <c s="35">
        <f>ROUND(ROUND(H125,2)*ROUND(G125,3),2)</f>
      </c>
      <c s="33" t="s">
        <v>57</v>
      </c>
      <c r="O125">
        <f>(I125*21)/100</f>
      </c>
      <c t="s">
        <v>27</v>
      </c>
    </row>
    <row r="126" spans="1:5" ht="12.75">
      <c r="A126" s="36" t="s">
        <v>58</v>
      </c>
      <c r="E126" s="37" t="s">
        <v>54</v>
      </c>
    </row>
    <row r="127" spans="1:5" ht="127.5">
      <c r="A127" s="38" t="s">
        <v>59</v>
      </c>
      <c r="E127" s="39" t="s">
        <v>1995</v>
      </c>
    </row>
    <row r="128" spans="1:5" ht="140.25">
      <c r="A128" t="s">
        <v>61</v>
      </c>
      <c r="E128" s="37" t="s">
        <v>861</v>
      </c>
    </row>
    <row r="129" spans="1:16" ht="12.75">
      <c r="A129" s="26" t="s">
        <v>52</v>
      </c>
      <c s="31" t="s">
        <v>462</v>
      </c>
      <c s="31" t="s">
        <v>1996</v>
      </c>
      <c s="26" t="s">
        <v>54</v>
      </c>
      <c s="32" t="s">
        <v>1997</v>
      </c>
      <c s="33" t="s">
        <v>315</v>
      </c>
      <c s="34">
        <v>129</v>
      </c>
      <c s="35">
        <v>0</v>
      </c>
      <c s="35">
        <f>ROUND(ROUND(H129,2)*ROUND(G129,3),2)</f>
      </c>
      <c s="33" t="s">
        <v>57</v>
      </c>
      <c r="O129">
        <f>(I129*21)/100</f>
      </c>
      <c t="s">
        <v>27</v>
      </c>
    </row>
    <row r="130" spans="1:5" ht="12.75">
      <c r="A130" s="36" t="s">
        <v>58</v>
      </c>
      <c r="E130" s="37" t="s">
        <v>54</v>
      </c>
    </row>
    <row r="131" spans="1:5" ht="63.75">
      <c r="A131" s="38" t="s">
        <v>59</v>
      </c>
      <c r="E131" s="39" t="s">
        <v>1998</v>
      </c>
    </row>
    <row r="132" spans="1:5" ht="140.25">
      <c r="A132" t="s">
        <v>61</v>
      </c>
      <c r="E132" s="37" t="s">
        <v>861</v>
      </c>
    </row>
    <row r="133" spans="1:16" ht="12.75">
      <c r="A133" s="26" t="s">
        <v>52</v>
      </c>
      <c s="31" t="s">
        <v>467</v>
      </c>
      <c s="31" t="s">
        <v>1999</v>
      </c>
      <c s="26" t="s">
        <v>54</v>
      </c>
      <c s="32" t="s">
        <v>2000</v>
      </c>
      <c s="33" t="s">
        <v>315</v>
      </c>
      <c s="34">
        <v>168</v>
      </c>
      <c s="35">
        <v>0</v>
      </c>
      <c s="35">
        <f>ROUND(ROUND(H133,2)*ROUND(G133,3),2)</f>
      </c>
      <c s="33" t="s">
        <v>57</v>
      </c>
      <c r="O133">
        <f>(I133*21)/100</f>
      </c>
      <c t="s">
        <v>27</v>
      </c>
    </row>
    <row r="134" spans="1:5" ht="12.75">
      <c r="A134" s="36" t="s">
        <v>58</v>
      </c>
      <c r="E134" s="37" t="s">
        <v>54</v>
      </c>
    </row>
    <row r="135" spans="1:5" ht="63.75">
      <c r="A135" s="38" t="s">
        <v>59</v>
      </c>
      <c r="E135" s="39" t="s">
        <v>2001</v>
      </c>
    </row>
    <row r="136" spans="1:5" ht="140.25">
      <c r="A136" t="s">
        <v>61</v>
      </c>
      <c r="E136" s="37" t="s">
        <v>861</v>
      </c>
    </row>
    <row r="137" spans="1:16" ht="12.75">
      <c r="A137" s="26" t="s">
        <v>52</v>
      </c>
      <c s="31" t="s">
        <v>472</v>
      </c>
      <c s="31" t="s">
        <v>2002</v>
      </c>
      <c s="26" t="s">
        <v>54</v>
      </c>
      <c s="32" t="s">
        <v>2003</v>
      </c>
      <c s="33" t="s">
        <v>315</v>
      </c>
      <c s="34">
        <v>1455.39</v>
      </c>
      <c s="35">
        <v>0</v>
      </c>
      <c s="35">
        <f>ROUND(ROUND(H137,2)*ROUND(G137,3),2)</f>
      </c>
      <c s="33" t="s">
        <v>57</v>
      </c>
      <c r="O137">
        <f>(I137*21)/100</f>
      </c>
      <c t="s">
        <v>27</v>
      </c>
    </row>
    <row r="138" spans="1:5" ht="12.75">
      <c r="A138" s="36" t="s">
        <v>58</v>
      </c>
      <c r="E138" s="37" t="s">
        <v>54</v>
      </c>
    </row>
    <row r="139" spans="1:5" ht="102">
      <c r="A139" s="38" t="s">
        <v>59</v>
      </c>
      <c r="E139" s="39" t="s">
        <v>2004</v>
      </c>
    </row>
    <row r="140" spans="1:5" ht="140.25">
      <c r="A140" t="s">
        <v>61</v>
      </c>
      <c r="E140" s="37" t="s">
        <v>861</v>
      </c>
    </row>
    <row r="141" spans="1:16" ht="12.75">
      <c r="A141" s="26" t="s">
        <v>52</v>
      </c>
      <c s="31" t="s">
        <v>477</v>
      </c>
      <c s="31" t="s">
        <v>2005</v>
      </c>
      <c s="26" t="s">
        <v>54</v>
      </c>
      <c s="32" t="s">
        <v>2006</v>
      </c>
      <c s="33" t="s">
        <v>315</v>
      </c>
      <c s="34">
        <v>26</v>
      </c>
      <c s="35">
        <v>0</v>
      </c>
      <c s="35">
        <f>ROUND(ROUND(H141,2)*ROUND(G141,3),2)</f>
      </c>
      <c s="33" t="s">
        <v>57</v>
      </c>
      <c r="O141">
        <f>(I141*21)/100</f>
      </c>
      <c t="s">
        <v>27</v>
      </c>
    </row>
    <row r="142" spans="1:5" ht="12.75">
      <c r="A142" s="36" t="s">
        <v>58</v>
      </c>
      <c r="E142" s="37" t="s">
        <v>54</v>
      </c>
    </row>
    <row r="143" spans="1:5" ht="76.5">
      <c r="A143" s="38" t="s">
        <v>59</v>
      </c>
      <c r="E143" s="39" t="s">
        <v>2007</v>
      </c>
    </row>
    <row r="144" spans="1:5" ht="153">
      <c r="A144" t="s">
        <v>61</v>
      </c>
      <c r="E144" s="37" t="s">
        <v>1838</v>
      </c>
    </row>
    <row r="145" spans="1:16" ht="25.5">
      <c r="A145" s="26" t="s">
        <v>52</v>
      </c>
      <c s="31" t="s">
        <v>482</v>
      </c>
      <c s="31" t="s">
        <v>2008</v>
      </c>
      <c s="26" t="s">
        <v>54</v>
      </c>
      <c s="32" t="s">
        <v>2009</v>
      </c>
      <c s="33" t="s">
        <v>315</v>
      </c>
      <c s="34">
        <v>4</v>
      </c>
      <c s="35">
        <v>0</v>
      </c>
      <c s="35">
        <f>ROUND(ROUND(H145,2)*ROUND(G145,3),2)</f>
      </c>
      <c s="33" t="s">
        <v>57</v>
      </c>
      <c r="O145">
        <f>(I145*21)/100</f>
      </c>
      <c t="s">
        <v>27</v>
      </c>
    </row>
    <row r="146" spans="1:5" ht="12.75">
      <c r="A146" s="36" t="s">
        <v>58</v>
      </c>
      <c r="E146" s="37" t="s">
        <v>54</v>
      </c>
    </row>
    <row r="147" spans="1:5" ht="76.5">
      <c r="A147" s="38" t="s">
        <v>59</v>
      </c>
      <c r="E147" s="39" t="s">
        <v>2010</v>
      </c>
    </row>
    <row r="148" spans="1:5" ht="153">
      <c r="A148" t="s">
        <v>61</v>
      </c>
      <c r="E148" s="37" t="s">
        <v>1838</v>
      </c>
    </row>
    <row r="149" spans="1:16" ht="12.75">
      <c r="A149" s="26" t="s">
        <v>52</v>
      </c>
      <c s="31" t="s">
        <v>487</v>
      </c>
      <c s="31" t="s">
        <v>2011</v>
      </c>
      <c s="26" t="s">
        <v>54</v>
      </c>
      <c s="32" t="s">
        <v>2012</v>
      </c>
      <c s="33" t="s">
        <v>315</v>
      </c>
      <c s="34">
        <v>277.44</v>
      </c>
      <c s="35">
        <v>0</v>
      </c>
      <c s="35">
        <f>ROUND(ROUND(H149,2)*ROUND(G149,3),2)</f>
      </c>
      <c s="33" t="s">
        <v>325</v>
      </c>
      <c r="O149">
        <f>(I149*21)/100</f>
      </c>
      <c t="s">
        <v>27</v>
      </c>
    </row>
    <row r="150" spans="1:5" ht="12.75">
      <c r="A150" s="36" t="s">
        <v>58</v>
      </c>
      <c r="E150" s="37" t="s">
        <v>54</v>
      </c>
    </row>
    <row r="151" spans="1:5" ht="89.25">
      <c r="A151" s="38" t="s">
        <v>59</v>
      </c>
      <c r="E151" s="39" t="s">
        <v>2013</v>
      </c>
    </row>
    <row r="152" spans="1:5" ht="89.25">
      <c r="A152" t="s">
        <v>61</v>
      </c>
      <c r="E152" s="37" t="s">
        <v>2014</v>
      </c>
    </row>
    <row r="153" spans="1:16" ht="12.75">
      <c r="A153" s="26" t="s">
        <v>52</v>
      </c>
      <c s="31" t="s">
        <v>492</v>
      </c>
      <c s="31" t="s">
        <v>2015</v>
      </c>
      <c s="26" t="s">
        <v>54</v>
      </c>
      <c s="32" t="s">
        <v>2016</v>
      </c>
      <c s="33" t="s">
        <v>315</v>
      </c>
      <c s="34">
        <v>168.74</v>
      </c>
      <c s="35">
        <v>0</v>
      </c>
      <c s="35">
        <f>ROUND(ROUND(H153,2)*ROUND(G153,3),2)</f>
      </c>
      <c s="33" t="s">
        <v>325</v>
      </c>
      <c r="O153">
        <f>(I153*21)/100</f>
      </c>
      <c t="s">
        <v>27</v>
      </c>
    </row>
    <row r="154" spans="1:5" ht="12.75">
      <c r="A154" s="36" t="s">
        <v>58</v>
      </c>
      <c r="E154" s="37" t="s">
        <v>54</v>
      </c>
    </row>
    <row r="155" spans="1:5" ht="165.75">
      <c r="A155" s="38" t="s">
        <v>59</v>
      </c>
      <c r="E155" s="39" t="s">
        <v>2017</v>
      </c>
    </row>
    <row r="156" spans="1:5" ht="89.25">
      <c r="A156" t="s">
        <v>61</v>
      </c>
      <c r="E156" s="37" t="s">
        <v>2014</v>
      </c>
    </row>
    <row r="157" spans="1:16" ht="12.75">
      <c r="A157" s="26" t="s">
        <v>52</v>
      </c>
      <c s="31" t="s">
        <v>497</v>
      </c>
      <c s="31" t="s">
        <v>2018</v>
      </c>
      <c s="26" t="s">
        <v>54</v>
      </c>
      <c s="32" t="s">
        <v>2019</v>
      </c>
      <c s="33" t="s">
        <v>315</v>
      </c>
      <c s="34">
        <v>1626.3</v>
      </c>
      <c s="35">
        <v>0</v>
      </c>
      <c s="35">
        <f>ROUND(ROUND(H157,2)*ROUND(G157,3),2)</f>
      </c>
      <c s="33" t="s">
        <v>325</v>
      </c>
      <c r="O157">
        <f>(I157*21)/100</f>
      </c>
      <c t="s">
        <v>27</v>
      </c>
    </row>
    <row r="158" spans="1:5" ht="12.75">
      <c r="A158" s="36" t="s">
        <v>58</v>
      </c>
      <c r="E158" s="37" t="s">
        <v>54</v>
      </c>
    </row>
    <row r="159" spans="1:5" ht="89.25">
      <c r="A159" s="38" t="s">
        <v>59</v>
      </c>
      <c r="E159" s="39" t="s">
        <v>2020</v>
      </c>
    </row>
    <row r="160" spans="1:5" ht="89.25">
      <c r="A160" t="s">
        <v>61</v>
      </c>
      <c r="E160" s="37" t="s">
        <v>2014</v>
      </c>
    </row>
    <row r="161" spans="1:18" ht="12.75" customHeight="1">
      <c r="A161" s="6" t="s">
        <v>50</v>
      </c>
      <c s="6"/>
      <c s="41" t="s">
        <v>619</v>
      </c>
      <c s="6"/>
      <c s="29" t="s">
        <v>620</v>
      </c>
      <c s="6"/>
      <c s="6"/>
      <c s="6"/>
      <c s="42">
        <f>0+Q161</f>
      </c>
      <c s="6"/>
      <c r="O161">
        <f>0+R161</f>
      </c>
      <c r="Q161">
        <f>0+I162+I166+I170+I174</f>
      </c>
      <c>
        <f>0+O162+O166+O170+O174</f>
      </c>
    </row>
    <row r="162" spans="1:16" ht="12.75">
      <c r="A162" s="26" t="s">
        <v>52</v>
      </c>
      <c s="31" t="s">
        <v>502</v>
      </c>
      <c s="31" t="s">
        <v>1839</v>
      </c>
      <c s="26" t="s">
        <v>54</v>
      </c>
      <c s="32" t="s">
        <v>1840</v>
      </c>
      <c s="33" t="s">
        <v>86</v>
      </c>
      <c s="34">
        <v>32</v>
      </c>
      <c s="35">
        <v>0</v>
      </c>
      <c s="35">
        <f>ROUND(ROUND(H162,2)*ROUND(G162,3),2)</f>
      </c>
      <c s="33" t="s">
        <v>57</v>
      </c>
      <c r="O162">
        <f>(I162*21)/100</f>
      </c>
      <c t="s">
        <v>27</v>
      </c>
    </row>
    <row r="163" spans="1:5" ht="12.75">
      <c r="A163" s="36" t="s">
        <v>58</v>
      </c>
      <c r="E163" s="37" t="s">
        <v>54</v>
      </c>
    </row>
    <row r="164" spans="1:5" ht="51">
      <c r="A164" s="38" t="s">
        <v>59</v>
      </c>
      <c r="E164" s="39" t="s">
        <v>2021</v>
      </c>
    </row>
    <row r="165" spans="1:5" ht="255">
      <c r="A165" t="s">
        <v>61</v>
      </c>
      <c r="E165" s="37" t="s">
        <v>624</v>
      </c>
    </row>
    <row r="166" spans="1:16" ht="12.75">
      <c r="A166" s="26" t="s">
        <v>52</v>
      </c>
      <c s="31" t="s">
        <v>657</v>
      </c>
      <c s="31" t="s">
        <v>628</v>
      </c>
      <c s="26" t="s">
        <v>54</v>
      </c>
      <c s="32" t="s">
        <v>629</v>
      </c>
      <c s="33" t="s">
        <v>86</v>
      </c>
      <c s="34">
        <v>55</v>
      </c>
      <c s="35">
        <v>0</v>
      </c>
      <c s="35">
        <f>ROUND(ROUND(H166,2)*ROUND(G166,3),2)</f>
      </c>
      <c s="33" t="s">
        <v>57</v>
      </c>
      <c r="O166">
        <f>(I166*21)/100</f>
      </c>
      <c t="s">
        <v>27</v>
      </c>
    </row>
    <row r="167" spans="1:5" ht="12.75">
      <c r="A167" s="36" t="s">
        <v>58</v>
      </c>
      <c r="E167" s="37" t="s">
        <v>54</v>
      </c>
    </row>
    <row r="168" spans="1:5" ht="51">
      <c r="A168" s="38" t="s">
        <v>59</v>
      </c>
      <c r="E168" s="39" t="s">
        <v>2022</v>
      </c>
    </row>
    <row r="169" spans="1:5" ht="242.25">
      <c r="A169" t="s">
        <v>61</v>
      </c>
      <c r="E169" s="37" t="s">
        <v>631</v>
      </c>
    </row>
    <row r="170" spans="1:16" ht="12.75">
      <c r="A170" s="26" t="s">
        <v>52</v>
      </c>
      <c s="31" t="s">
        <v>593</v>
      </c>
      <c s="31" t="s">
        <v>1847</v>
      </c>
      <c s="26" t="s">
        <v>54</v>
      </c>
      <c s="32" t="s">
        <v>1848</v>
      </c>
      <c s="33" t="s">
        <v>82</v>
      </c>
      <c s="34">
        <v>2</v>
      </c>
      <c s="35">
        <v>0</v>
      </c>
      <c s="35">
        <f>ROUND(ROUND(H170,2)*ROUND(G170,3),2)</f>
      </c>
      <c s="33" t="s">
        <v>57</v>
      </c>
      <c r="O170">
        <f>(I170*21)/100</f>
      </c>
      <c t="s">
        <v>27</v>
      </c>
    </row>
    <row r="171" spans="1:5" ht="12.75">
      <c r="A171" s="36" t="s">
        <v>58</v>
      </c>
      <c r="E171" s="37" t="s">
        <v>54</v>
      </c>
    </row>
    <row r="172" spans="1:5" ht="63.75">
      <c r="A172" s="38" t="s">
        <v>59</v>
      </c>
      <c r="E172" s="39" t="s">
        <v>2023</v>
      </c>
    </row>
    <row r="173" spans="1:5" ht="76.5">
      <c r="A173" t="s">
        <v>61</v>
      </c>
      <c r="E173" s="37" t="s">
        <v>1850</v>
      </c>
    </row>
    <row r="174" spans="1:16" ht="12.75">
      <c r="A174" s="26" t="s">
        <v>52</v>
      </c>
      <c s="31" t="s">
        <v>666</v>
      </c>
      <c s="31" t="s">
        <v>1603</v>
      </c>
      <c s="26" t="s">
        <v>54</v>
      </c>
      <c s="32" t="s">
        <v>1604</v>
      </c>
      <c s="33" t="s">
        <v>82</v>
      </c>
      <c s="34">
        <v>2</v>
      </c>
      <c s="35">
        <v>0</v>
      </c>
      <c s="35">
        <f>ROUND(ROUND(H174,2)*ROUND(G174,3),2)</f>
      </c>
      <c s="33" t="s">
        <v>57</v>
      </c>
      <c r="O174">
        <f>(I174*21)/100</f>
      </c>
      <c t="s">
        <v>27</v>
      </c>
    </row>
    <row r="175" spans="1:5" ht="12.75">
      <c r="A175" s="36" t="s">
        <v>58</v>
      </c>
      <c r="E175" s="37" t="s">
        <v>54</v>
      </c>
    </row>
    <row r="176" spans="1:5" ht="51">
      <c r="A176" s="38" t="s">
        <v>59</v>
      </c>
      <c r="E176" s="39" t="s">
        <v>2024</v>
      </c>
    </row>
    <row r="177" spans="1:5" ht="25.5">
      <c r="A177" t="s">
        <v>61</v>
      </c>
      <c r="E177" s="37" t="s">
        <v>1606</v>
      </c>
    </row>
    <row r="178" spans="1:18" ht="12.75" customHeight="1">
      <c r="A178" s="6" t="s">
        <v>50</v>
      </c>
      <c s="6"/>
      <c s="41" t="s">
        <v>290</v>
      </c>
      <c s="6"/>
      <c s="29" t="s">
        <v>291</v>
      </c>
      <c s="6"/>
      <c s="6"/>
      <c s="6"/>
      <c s="42">
        <f>0+Q178</f>
      </c>
      <c s="6"/>
      <c r="O178">
        <f>0+R178</f>
      </c>
      <c r="Q178">
        <f>0+I179+I183+I187+I191+I195+I199+I203+I207+I211+I215+I219+I223+I227+I231</f>
      </c>
      <c>
        <f>0+O179+O183+O187+O191+O195+O199+O203+O207+O211+O215+O219+O223+O227+O231</f>
      </c>
    </row>
    <row r="179" spans="1:16" ht="12.75">
      <c r="A179" s="26" t="s">
        <v>52</v>
      </c>
      <c s="31" t="s">
        <v>668</v>
      </c>
      <c s="31" t="s">
        <v>2025</v>
      </c>
      <c s="26" t="s">
        <v>54</v>
      </c>
      <c s="32" t="s">
        <v>2026</v>
      </c>
      <c s="33" t="s">
        <v>86</v>
      </c>
      <c s="34">
        <v>37</v>
      </c>
      <c s="35">
        <v>0</v>
      </c>
      <c s="35">
        <f>ROUND(ROUND(H179,2)*ROUND(G179,3),2)</f>
      </c>
      <c s="33" t="s">
        <v>57</v>
      </c>
      <c r="O179">
        <f>(I179*21)/100</f>
      </c>
      <c t="s">
        <v>27</v>
      </c>
    </row>
    <row r="180" spans="1:5" ht="12.75">
      <c r="A180" s="36" t="s">
        <v>58</v>
      </c>
      <c r="E180" s="37" t="s">
        <v>54</v>
      </c>
    </row>
    <row r="181" spans="1:5" ht="63.75">
      <c r="A181" s="38" t="s">
        <v>59</v>
      </c>
      <c r="E181" s="39" t="s">
        <v>2027</v>
      </c>
    </row>
    <row r="182" spans="1:5" ht="76.5">
      <c r="A182" t="s">
        <v>61</v>
      </c>
      <c r="E182" s="37" t="s">
        <v>1896</v>
      </c>
    </row>
    <row r="183" spans="1:16" ht="12.75">
      <c r="A183" s="26" t="s">
        <v>52</v>
      </c>
      <c s="31" t="s">
        <v>806</v>
      </c>
      <c s="31" t="s">
        <v>1851</v>
      </c>
      <c s="26" t="s">
        <v>54</v>
      </c>
      <c s="32" t="s">
        <v>1852</v>
      </c>
      <c s="33" t="s">
        <v>82</v>
      </c>
      <c s="34">
        <v>61</v>
      </c>
      <c s="35">
        <v>0</v>
      </c>
      <c s="35">
        <f>ROUND(ROUND(H183,2)*ROUND(G183,3),2)</f>
      </c>
      <c s="33" t="s">
        <v>57</v>
      </c>
      <c r="O183">
        <f>(I183*21)/100</f>
      </c>
      <c t="s">
        <v>27</v>
      </c>
    </row>
    <row r="184" spans="1:5" ht="12.75">
      <c r="A184" s="36" t="s">
        <v>58</v>
      </c>
      <c r="E184" s="37" t="s">
        <v>54</v>
      </c>
    </row>
    <row r="185" spans="1:5" ht="102">
      <c r="A185" s="38" t="s">
        <v>59</v>
      </c>
      <c r="E185" s="39" t="s">
        <v>2028</v>
      </c>
    </row>
    <row r="186" spans="1:5" ht="51">
      <c r="A186" t="s">
        <v>61</v>
      </c>
      <c r="E186" s="37" t="s">
        <v>1854</v>
      </c>
    </row>
    <row r="187" spans="1:16" ht="25.5">
      <c r="A187" s="26" t="s">
        <v>52</v>
      </c>
      <c s="31" t="s">
        <v>810</v>
      </c>
      <c s="31" t="s">
        <v>1855</v>
      </c>
      <c s="26" t="s">
        <v>54</v>
      </c>
      <c s="32" t="s">
        <v>1856</v>
      </c>
      <c s="33" t="s">
        <v>82</v>
      </c>
      <c s="34">
        <v>7</v>
      </c>
      <c s="35">
        <v>0</v>
      </c>
      <c s="35">
        <f>ROUND(ROUND(H187,2)*ROUND(G187,3),2)</f>
      </c>
      <c s="33" t="s">
        <v>57</v>
      </c>
      <c r="O187">
        <f>(I187*21)/100</f>
      </c>
      <c t="s">
        <v>27</v>
      </c>
    </row>
    <row r="188" spans="1:5" ht="12.75">
      <c r="A188" s="36" t="s">
        <v>58</v>
      </c>
      <c r="E188" s="37" t="s">
        <v>54</v>
      </c>
    </row>
    <row r="189" spans="1:5" ht="51">
      <c r="A189" s="38" t="s">
        <v>59</v>
      </c>
      <c r="E189" s="39" t="s">
        <v>2029</v>
      </c>
    </row>
    <row r="190" spans="1:5" ht="25.5">
      <c r="A190" t="s">
        <v>61</v>
      </c>
      <c r="E190" s="37" t="s">
        <v>1858</v>
      </c>
    </row>
    <row r="191" spans="1:16" ht="25.5">
      <c r="A191" s="26" t="s">
        <v>52</v>
      </c>
      <c s="31" t="s">
        <v>814</v>
      </c>
      <c s="31" t="s">
        <v>1863</v>
      </c>
      <c s="26" t="s">
        <v>54</v>
      </c>
      <c s="32" t="s">
        <v>1864</v>
      </c>
      <c s="33" t="s">
        <v>82</v>
      </c>
      <c s="34">
        <v>5</v>
      </c>
      <c s="35">
        <v>0</v>
      </c>
      <c s="35">
        <f>ROUND(ROUND(H191,2)*ROUND(G191,3),2)</f>
      </c>
      <c s="33" t="s">
        <v>57</v>
      </c>
      <c r="O191">
        <f>(I191*21)/100</f>
      </c>
      <c t="s">
        <v>27</v>
      </c>
    </row>
    <row r="192" spans="1:5" ht="12.75">
      <c r="A192" s="36" t="s">
        <v>58</v>
      </c>
      <c r="E192" s="37" t="s">
        <v>54</v>
      </c>
    </row>
    <row r="193" spans="1:5" ht="51">
      <c r="A193" s="38" t="s">
        <v>59</v>
      </c>
      <c r="E193" s="39" t="s">
        <v>2030</v>
      </c>
    </row>
    <row r="194" spans="1:5" ht="25.5">
      <c r="A194" t="s">
        <v>61</v>
      </c>
      <c r="E194" s="37" t="s">
        <v>1866</v>
      </c>
    </row>
    <row r="195" spans="1:16" ht="25.5">
      <c r="A195" s="26" t="s">
        <v>52</v>
      </c>
      <c s="31" t="s">
        <v>818</v>
      </c>
      <c s="31" t="s">
        <v>1870</v>
      </c>
      <c s="26" t="s">
        <v>54</v>
      </c>
      <c s="32" t="s">
        <v>1871</v>
      </c>
      <c s="33" t="s">
        <v>315</v>
      </c>
      <c s="34">
        <v>89.375</v>
      </c>
      <c s="35">
        <v>0</v>
      </c>
      <c s="35">
        <f>ROUND(ROUND(H195,2)*ROUND(G195,3),2)</f>
      </c>
      <c s="33" t="s">
        <v>57</v>
      </c>
      <c r="O195">
        <f>(I195*21)/100</f>
      </c>
      <c t="s">
        <v>27</v>
      </c>
    </row>
    <row r="196" spans="1:5" ht="12.75">
      <c r="A196" s="36" t="s">
        <v>58</v>
      </c>
      <c r="E196" s="37" t="s">
        <v>54</v>
      </c>
    </row>
    <row r="197" spans="1:5" ht="140.25">
      <c r="A197" s="38" t="s">
        <v>59</v>
      </c>
      <c r="E197" s="39" t="s">
        <v>2031</v>
      </c>
    </row>
    <row r="198" spans="1:5" ht="38.25">
      <c r="A198" t="s">
        <v>61</v>
      </c>
      <c r="E198" s="37" t="s">
        <v>1873</v>
      </c>
    </row>
    <row r="199" spans="1:16" ht="25.5">
      <c r="A199" s="26" t="s">
        <v>52</v>
      </c>
      <c s="31" t="s">
        <v>820</v>
      </c>
      <c s="31" t="s">
        <v>2032</v>
      </c>
      <c s="26" t="s">
        <v>54</v>
      </c>
      <c s="32" t="s">
        <v>2033</v>
      </c>
      <c s="33" t="s">
        <v>82</v>
      </c>
      <c s="34">
        <v>66</v>
      </c>
      <c s="35">
        <v>0</v>
      </c>
      <c s="35">
        <f>ROUND(ROUND(H199,2)*ROUND(G199,3),2)</f>
      </c>
      <c s="33" t="s">
        <v>57</v>
      </c>
      <c r="O199">
        <f>(I199*21)/100</f>
      </c>
      <c t="s">
        <v>27</v>
      </c>
    </row>
    <row r="200" spans="1:5" ht="12.75">
      <c r="A200" s="36" t="s">
        <v>58</v>
      </c>
      <c r="E200" s="37" t="s">
        <v>54</v>
      </c>
    </row>
    <row r="201" spans="1:5" ht="63.75">
      <c r="A201" s="38" t="s">
        <v>59</v>
      </c>
      <c r="E201" s="39" t="s">
        <v>2034</v>
      </c>
    </row>
    <row r="202" spans="1:5" ht="12.75">
      <c r="A202" t="s">
        <v>61</v>
      </c>
      <c r="E202" s="37" t="s">
        <v>2035</v>
      </c>
    </row>
    <row r="203" spans="1:16" ht="12.75">
      <c r="A203" s="26" t="s">
        <v>52</v>
      </c>
      <c s="31" t="s">
        <v>824</v>
      </c>
      <c s="31" t="s">
        <v>1014</v>
      </c>
      <c s="26" t="s">
        <v>54</v>
      </c>
      <c s="32" t="s">
        <v>1015</v>
      </c>
      <c s="33" t="s">
        <v>86</v>
      </c>
      <c s="34">
        <v>122</v>
      </c>
      <c s="35">
        <v>0</v>
      </c>
      <c s="35">
        <f>ROUND(ROUND(H203,2)*ROUND(G203,3),2)</f>
      </c>
      <c s="33" t="s">
        <v>57</v>
      </c>
      <c r="O203">
        <f>(I203*21)/100</f>
      </c>
      <c t="s">
        <v>27</v>
      </c>
    </row>
    <row r="204" spans="1:5" ht="12.75">
      <c r="A204" s="36" t="s">
        <v>58</v>
      </c>
      <c r="E204" s="37" t="s">
        <v>54</v>
      </c>
    </row>
    <row r="205" spans="1:5" ht="51">
      <c r="A205" s="38" t="s">
        <v>59</v>
      </c>
      <c r="E205" s="39" t="s">
        <v>2036</v>
      </c>
    </row>
    <row r="206" spans="1:5" ht="51">
      <c r="A206" t="s">
        <v>61</v>
      </c>
      <c r="E206" s="37" t="s">
        <v>1012</v>
      </c>
    </row>
    <row r="207" spans="1:16" ht="12.75">
      <c r="A207" s="26" t="s">
        <v>52</v>
      </c>
      <c s="31" t="s">
        <v>829</v>
      </c>
      <c s="31" t="s">
        <v>2037</v>
      </c>
      <c s="26" t="s">
        <v>54</v>
      </c>
      <c s="32" t="s">
        <v>2038</v>
      </c>
      <c s="33" t="s">
        <v>86</v>
      </c>
      <c s="34">
        <v>33</v>
      </c>
      <c s="35">
        <v>0</v>
      </c>
      <c s="35">
        <f>ROUND(ROUND(H207,2)*ROUND(G207,3),2)</f>
      </c>
      <c s="33" t="s">
        <v>57</v>
      </c>
      <c r="O207">
        <f>(I207*21)/100</f>
      </c>
      <c t="s">
        <v>27</v>
      </c>
    </row>
    <row r="208" spans="1:5" ht="12.75">
      <c r="A208" s="36" t="s">
        <v>58</v>
      </c>
      <c r="E208" s="37" t="s">
        <v>54</v>
      </c>
    </row>
    <row r="209" spans="1:5" ht="51">
      <c r="A209" s="38" t="s">
        <v>59</v>
      </c>
      <c r="E209" s="39" t="s">
        <v>2039</v>
      </c>
    </row>
    <row r="210" spans="1:5" ht="51">
      <c r="A210" t="s">
        <v>61</v>
      </c>
      <c r="E210" s="37" t="s">
        <v>2040</v>
      </c>
    </row>
    <row r="211" spans="1:16" ht="12.75">
      <c r="A211" s="26" t="s">
        <v>52</v>
      </c>
      <c s="31" t="s">
        <v>831</v>
      </c>
      <c s="31" t="s">
        <v>1876</v>
      </c>
      <c s="26" t="s">
        <v>54</v>
      </c>
      <c s="32" t="s">
        <v>1877</v>
      </c>
      <c s="33" t="s">
        <v>86</v>
      </c>
      <c s="34">
        <v>312</v>
      </c>
      <c s="35">
        <v>0</v>
      </c>
      <c s="35">
        <f>ROUND(ROUND(H211,2)*ROUND(G211,3),2)</f>
      </c>
      <c s="33" t="s">
        <v>57</v>
      </c>
      <c r="O211">
        <f>(I211*21)/100</f>
      </c>
      <c t="s">
        <v>27</v>
      </c>
    </row>
    <row r="212" spans="1:5" ht="12.75">
      <c r="A212" s="36" t="s">
        <v>58</v>
      </c>
      <c r="E212" s="37" t="s">
        <v>54</v>
      </c>
    </row>
    <row r="213" spans="1:5" ht="51">
      <c r="A213" s="38" t="s">
        <v>59</v>
      </c>
      <c r="E213" s="39" t="s">
        <v>2041</v>
      </c>
    </row>
    <row r="214" spans="1:5" ht="51">
      <c r="A214" t="s">
        <v>61</v>
      </c>
      <c r="E214" s="37" t="s">
        <v>1879</v>
      </c>
    </row>
    <row r="215" spans="1:16" ht="12.75">
      <c r="A215" s="26" t="s">
        <v>52</v>
      </c>
      <c s="31" t="s">
        <v>836</v>
      </c>
      <c s="31" t="s">
        <v>1488</v>
      </c>
      <c s="26" t="s">
        <v>54</v>
      </c>
      <c s="32" t="s">
        <v>1489</v>
      </c>
      <c s="33" t="s">
        <v>86</v>
      </c>
      <c s="34">
        <v>156</v>
      </c>
      <c s="35">
        <v>0</v>
      </c>
      <c s="35">
        <f>ROUND(ROUND(H215,2)*ROUND(G215,3),2)</f>
      </c>
      <c s="33" t="s">
        <v>57</v>
      </c>
      <c r="O215">
        <f>(I215*21)/100</f>
      </c>
      <c t="s">
        <v>27</v>
      </c>
    </row>
    <row r="216" spans="1:5" ht="12.75">
      <c r="A216" s="36" t="s">
        <v>58</v>
      </c>
      <c r="E216" s="37" t="s">
        <v>54</v>
      </c>
    </row>
    <row r="217" spans="1:5" ht="51">
      <c r="A217" s="38" t="s">
        <v>59</v>
      </c>
      <c r="E217" s="39" t="s">
        <v>2042</v>
      </c>
    </row>
    <row r="218" spans="1:5" ht="25.5">
      <c r="A218" t="s">
        <v>61</v>
      </c>
      <c r="E218" s="37" t="s">
        <v>1491</v>
      </c>
    </row>
    <row r="219" spans="1:16" ht="12.75">
      <c r="A219" s="26" t="s">
        <v>52</v>
      </c>
      <c s="31" t="s">
        <v>257</v>
      </c>
      <c s="31" t="s">
        <v>1492</v>
      </c>
      <c s="26" t="s">
        <v>54</v>
      </c>
      <c s="32" t="s">
        <v>1493</v>
      </c>
      <c s="33" t="s">
        <v>86</v>
      </c>
      <c s="34">
        <v>34</v>
      </c>
      <c s="35">
        <v>0</v>
      </c>
      <c s="35">
        <f>ROUND(ROUND(H219,2)*ROUND(G219,3),2)</f>
      </c>
      <c s="33" t="s">
        <v>57</v>
      </c>
      <c r="O219">
        <f>(I219*21)/100</f>
      </c>
      <c t="s">
        <v>27</v>
      </c>
    </row>
    <row r="220" spans="1:5" ht="12.75">
      <c r="A220" s="36" t="s">
        <v>58</v>
      </c>
      <c r="E220" s="37" t="s">
        <v>54</v>
      </c>
    </row>
    <row r="221" spans="1:5" ht="51">
      <c r="A221" s="38" t="s">
        <v>59</v>
      </c>
      <c r="E221" s="39" t="s">
        <v>2043</v>
      </c>
    </row>
    <row r="222" spans="1:5" ht="25.5">
      <c r="A222" t="s">
        <v>61</v>
      </c>
      <c r="E222" s="37" t="s">
        <v>1491</v>
      </c>
    </row>
    <row r="223" spans="1:16" ht="12.75">
      <c r="A223" s="26" t="s">
        <v>52</v>
      </c>
      <c s="31" t="s">
        <v>841</v>
      </c>
      <c s="31" t="s">
        <v>1495</v>
      </c>
      <c s="26" t="s">
        <v>54</v>
      </c>
      <c s="32" t="s">
        <v>1496</v>
      </c>
      <c s="33" t="s">
        <v>86</v>
      </c>
      <c s="34">
        <v>392</v>
      </c>
      <c s="35">
        <v>0</v>
      </c>
      <c s="35">
        <f>ROUND(ROUND(H223,2)*ROUND(G223,3),2)</f>
      </c>
      <c s="33" t="s">
        <v>57</v>
      </c>
      <c r="O223">
        <f>(I223*21)/100</f>
      </c>
      <c t="s">
        <v>27</v>
      </c>
    </row>
    <row r="224" spans="1:5" ht="12.75">
      <c r="A224" s="36" t="s">
        <v>58</v>
      </c>
      <c r="E224" s="37" t="s">
        <v>54</v>
      </c>
    </row>
    <row r="225" spans="1:5" ht="76.5">
      <c r="A225" s="38" t="s">
        <v>59</v>
      </c>
      <c r="E225" s="39" t="s">
        <v>2044</v>
      </c>
    </row>
    <row r="226" spans="1:5" ht="38.25">
      <c r="A226" t="s">
        <v>61</v>
      </c>
      <c r="E226" s="37" t="s">
        <v>1020</v>
      </c>
    </row>
    <row r="227" spans="1:16" ht="12.75">
      <c r="A227" s="26" t="s">
        <v>52</v>
      </c>
      <c s="31" t="s">
        <v>846</v>
      </c>
      <c s="31" t="s">
        <v>318</v>
      </c>
      <c s="26" t="s">
        <v>54</v>
      </c>
      <c s="32" t="s">
        <v>319</v>
      </c>
      <c s="33" t="s">
        <v>71</v>
      </c>
      <c s="34">
        <v>3.58</v>
      </c>
      <c s="35">
        <v>0</v>
      </c>
      <c s="35">
        <f>ROUND(ROUND(H227,2)*ROUND(G227,3),2)</f>
      </c>
      <c s="33" t="s">
        <v>57</v>
      </c>
      <c r="O227">
        <f>(I227*21)/100</f>
      </c>
      <c t="s">
        <v>27</v>
      </c>
    </row>
    <row r="228" spans="1:5" ht="12.75">
      <c r="A228" s="36" t="s">
        <v>58</v>
      </c>
      <c r="E228" s="37" t="s">
        <v>54</v>
      </c>
    </row>
    <row r="229" spans="1:5" ht="63.75">
      <c r="A229" s="38" t="s">
        <v>59</v>
      </c>
      <c r="E229" s="39" t="s">
        <v>2045</v>
      </c>
    </row>
    <row r="230" spans="1:5" ht="102">
      <c r="A230" t="s">
        <v>61</v>
      </c>
      <c r="E230" s="37" t="s">
        <v>321</v>
      </c>
    </row>
    <row r="231" spans="1:16" ht="12.75">
      <c r="A231" s="26" t="s">
        <v>52</v>
      </c>
      <c s="31" t="s">
        <v>852</v>
      </c>
      <c s="31" t="s">
        <v>1498</v>
      </c>
      <c s="26" t="s">
        <v>54</v>
      </c>
      <c s="32" t="s">
        <v>1499</v>
      </c>
      <c s="33" t="s">
        <v>71</v>
      </c>
      <c s="34">
        <v>1.79</v>
      </c>
      <c s="35">
        <v>0</v>
      </c>
      <c s="35">
        <f>ROUND(ROUND(H231,2)*ROUND(G231,3),2)</f>
      </c>
      <c s="33" t="s">
        <v>57</v>
      </c>
      <c r="O231">
        <f>(I231*21)/100</f>
      </c>
      <c t="s">
        <v>27</v>
      </c>
    </row>
    <row r="232" spans="1:5" ht="12.75">
      <c r="A232" s="36" t="s">
        <v>58</v>
      </c>
      <c r="E232" s="37" t="s">
        <v>54</v>
      </c>
    </row>
    <row r="233" spans="1:5" ht="63.75">
      <c r="A233" s="38" t="s">
        <v>59</v>
      </c>
      <c r="E233" s="39" t="s">
        <v>2046</v>
      </c>
    </row>
    <row r="234" spans="1:5" ht="102">
      <c r="A234" t="s">
        <v>61</v>
      </c>
      <c r="E234" s="37" t="s">
        <v>321</v>
      </c>
    </row>
    <row r="235" spans="1:18" ht="12.75" customHeight="1">
      <c r="A235" s="6" t="s">
        <v>50</v>
      </c>
      <c s="6"/>
      <c s="41" t="s">
        <v>176</v>
      </c>
      <c s="6"/>
      <c s="29" t="s">
        <v>177</v>
      </c>
      <c s="6"/>
      <c s="6"/>
      <c s="6"/>
      <c s="42">
        <f>0+Q235</f>
      </c>
      <c s="6"/>
      <c r="O235">
        <f>0+R235</f>
      </c>
      <c r="Q235">
        <f>0+I236+I240</f>
      </c>
      <c>
        <f>0+O236+O240</f>
      </c>
    </row>
    <row r="236" spans="1:16" ht="38.25">
      <c r="A236" s="26" t="s">
        <v>52</v>
      </c>
      <c s="31" t="s">
        <v>857</v>
      </c>
      <c s="31" t="s">
        <v>658</v>
      </c>
      <c s="26" t="s">
        <v>659</v>
      </c>
      <c s="32" t="s">
        <v>660</v>
      </c>
      <c s="33" t="s">
        <v>182</v>
      </c>
      <c s="34">
        <v>558.505</v>
      </c>
      <c s="35">
        <v>0</v>
      </c>
      <c s="35">
        <f>ROUND(ROUND(H236,2)*ROUND(G236,3),2)</f>
      </c>
      <c s="33" t="s">
        <v>325</v>
      </c>
      <c r="O236">
        <f>(I236*21)/100</f>
      </c>
      <c t="s">
        <v>27</v>
      </c>
    </row>
    <row r="237" spans="1:5" ht="12.75">
      <c r="A237" s="36" t="s">
        <v>58</v>
      </c>
      <c r="E237" s="37" t="s">
        <v>183</v>
      </c>
    </row>
    <row r="238" spans="1:5" ht="25.5">
      <c r="A238" s="38" t="s">
        <v>59</v>
      </c>
      <c r="E238" s="39" t="s">
        <v>2047</v>
      </c>
    </row>
    <row r="239" spans="1:5" ht="127.5">
      <c r="A239" t="s">
        <v>61</v>
      </c>
      <c r="E239" s="37" t="s">
        <v>1231</v>
      </c>
    </row>
    <row r="240" spans="1:16" ht="38.25">
      <c r="A240" s="26" t="s">
        <v>52</v>
      </c>
      <c s="31" t="s">
        <v>862</v>
      </c>
      <c s="31" t="s">
        <v>322</v>
      </c>
      <c s="26" t="s">
        <v>323</v>
      </c>
      <c s="32" t="s">
        <v>324</v>
      </c>
      <c s="33" t="s">
        <v>182</v>
      </c>
      <c s="34">
        <v>12.172</v>
      </c>
      <c s="35">
        <v>0</v>
      </c>
      <c s="35">
        <f>ROUND(ROUND(H240,2)*ROUND(G240,3),2)</f>
      </c>
      <c s="33" t="s">
        <v>325</v>
      </c>
      <c r="O240">
        <f>(I240*21)/100</f>
      </c>
      <c t="s">
        <v>27</v>
      </c>
    </row>
    <row r="241" spans="1:5" ht="12.75">
      <c r="A241" s="36" t="s">
        <v>58</v>
      </c>
      <c r="E241" s="37" t="s">
        <v>183</v>
      </c>
    </row>
    <row r="242" spans="1:5" ht="63.75">
      <c r="A242" s="38" t="s">
        <v>59</v>
      </c>
      <c r="E242" s="39" t="s">
        <v>2048</v>
      </c>
    </row>
    <row r="243" spans="1:5" ht="127.5">
      <c r="A243" t="s">
        <v>61</v>
      </c>
      <c r="E243"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0+O9+O62+O75+O120+O129+O154</f>
      </c>
      <c t="s">
        <v>26</v>
      </c>
    </row>
    <row r="3" spans="1:16" ht="15" customHeight="1">
      <c r="A3" t="s">
        <v>12</v>
      </c>
      <c s="12" t="s">
        <v>14</v>
      </c>
      <c s="13" t="s">
        <v>15</v>
      </c>
      <c s="1"/>
      <c s="14" t="s">
        <v>16</v>
      </c>
      <c s="1"/>
      <c s="9"/>
      <c s="8" t="s">
        <v>2049</v>
      </c>
      <c s="43">
        <f>0+I9+I62+I75+I120+I129+I154</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2049</v>
      </c>
      <c s="6"/>
      <c s="18" t="s">
        <v>2050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521</v>
      </c>
      <c s="26" t="s">
        <v>54</v>
      </c>
      <c s="32" t="s">
        <v>522</v>
      </c>
      <c s="33" t="s">
        <v>71</v>
      </c>
      <c s="34">
        <v>81.5</v>
      </c>
      <c s="35">
        <v>0</v>
      </c>
      <c s="35">
        <f>ROUND(ROUND(H10,2)*ROUND(G10,3),2)</f>
      </c>
      <c s="33" t="s">
        <v>57</v>
      </c>
      <c r="O10">
        <f>(I10*21)/100</f>
      </c>
      <c t="s">
        <v>27</v>
      </c>
    </row>
    <row r="11" spans="1:5" ht="12.75">
      <c r="A11" s="36" t="s">
        <v>58</v>
      </c>
      <c r="E11" s="37" t="s">
        <v>54</v>
      </c>
    </row>
    <row r="12" spans="1:5" ht="153">
      <c r="A12" s="38" t="s">
        <v>59</v>
      </c>
      <c r="E12" s="39" t="s">
        <v>2052</v>
      </c>
    </row>
    <row r="13" spans="1:5" ht="369.75">
      <c r="A13" t="s">
        <v>61</v>
      </c>
      <c r="E13" s="37" t="s">
        <v>524</v>
      </c>
    </row>
    <row r="14" spans="1:16" ht="12.75">
      <c r="A14" s="26" t="s">
        <v>52</v>
      </c>
      <c s="31" t="s">
        <v>27</v>
      </c>
      <c s="31" t="s">
        <v>529</v>
      </c>
      <c s="26" t="s">
        <v>54</v>
      </c>
      <c s="32" t="s">
        <v>530</v>
      </c>
      <c s="33" t="s">
        <v>71</v>
      </c>
      <c s="34">
        <v>4.56</v>
      </c>
      <c s="35">
        <v>0</v>
      </c>
      <c s="35">
        <f>ROUND(ROUND(H14,2)*ROUND(G14,3),2)</f>
      </c>
      <c s="33" t="s">
        <v>57</v>
      </c>
      <c r="O14">
        <f>(I14*21)/100</f>
      </c>
      <c t="s">
        <v>27</v>
      </c>
    </row>
    <row r="15" spans="1:5" ht="12.75">
      <c r="A15" s="36" t="s">
        <v>58</v>
      </c>
      <c r="E15" s="37" t="s">
        <v>54</v>
      </c>
    </row>
    <row r="16" spans="1:5" ht="76.5">
      <c r="A16" s="38" t="s">
        <v>59</v>
      </c>
      <c r="E16" s="39" t="s">
        <v>2053</v>
      </c>
    </row>
    <row r="17" spans="1:5" ht="318.75">
      <c r="A17" t="s">
        <v>61</v>
      </c>
      <c r="E17" s="37" t="s">
        <v>532</v>
      </c>
    </row>
    <row r="18" spans="1:16" ht="12.75">
      <c r="A18" s="26" t="s">
        <v>52</v>
      </c>
      <c s="31" t="s">
        <v>26</v>
      </c>
      <c s="31" t="s">
        <v>707</v>
      </c>
      <c s="26" t="s">
        <v>54</v>
      </c>
      <c s="32" t="s">
        <v>708</v>
      </c>
      <c s="33" t="s">
        <v>71</v>
      </c>
      <c s="34">
        <v>86.06</v>
      </c>
      <c s="35">
        <v>0</v>
      </c>
      <c s="35">
        <f>ROUND(ROUND(H18,2)*ROUND(G18,3),2)</f>
      </c>
      <c s="33" t="s">
        <v>57</v>
      </c>
      <c r="O18">
        <f>(I18*21)/100</f>
      </c>
      <c t="s">
        <v>27</v>
      </c>
    </row>
    <row r="19" spans="1:5" ht="12.75">
      <c r="A19" s="36" t="s">
        <v>58</v>
      </c>
      <c r="E19" s="37" t="s">
        <v>54</v>
      </c>
    </row>
    <row r="20" spans="1:5" ht="51">
      <c r="A20" s="38" t="s">
        <v>59</v>
      </c>
      <c r="E20" s="39" t="s">
        <v>2054</v>
      </c>
    </row>
    <row r="21" spans="1:5" ht="191.25">
      <c r="A21" t="s">
        <v>61</v>
      </c>
      <c r="E21" s="37" t="s">
        <v>710</v>
      </c>
    </row>
    <row r="22" spans="1:16" ht="12.75">
      <c r="A22" s="26" t="s">
        <v>52</v>
      </c>
      <c s="31" t="s">
        <v>37</v>
      </c>
      <c s="31" t="s">
        <v>1774</v>
      </c>
      <c s="26" t="s">
        <v>54</v>
      </c>
      <c s="32" t="s">
        <v>1775</v>
      </c>
      <c s="33" t="s">
        <v>71</v>
      </c>
      <c s="34">
        <v>40</v>
      </c>
      <c s="35">
        <v>0</v>
      </c>
      <c s="35">
        <f>ROUND(ROUND(H22,2)*ROUND(G22,3),2)</f>
      </c>
      <c s="33" t="s">
        <v>57</v>
      </c>
      <c r="O22">
        <f>(I22*21)/100</f>
      </c>
      <c t="s">
        <v>27</v>
      </c>
    </row>
    <row r="23" spans="1:5" ht="12.75">
      <c r="A23" s="36" t="s">
        <v>58</v>
      </c>
      <c r="E23" s="37" t="s">
        <v>54</v>
      </c>
    </row>
    <row r="24" spans="1:5" ht="63.75">
      <c r="A24" s="38" t="s">
        <v>59</v>
      </c>
      <c r="E24" s="39" t="s">
        <v>2055</v>
      </c>
    </row>
    <row r="25" spans="1:5" ht="280.5">
      <c r="A25" t="s">
        <v>61</v>
      </c>
      <c r="E25" s="37" t="s">
        <v>1777</v>
      </c>
    </row>
    <row r="26" spans="1:16" ht="12.75">
      <c r="A26" s="26" t="s">
        <v>52</v>
      </c>
      <c s="31" t="s">
        <v>39</v>
      </c>
      <c s="31" t="s">
        <v>541</v>
      </c>
      <c s="26" t="s">
        <v>54</v>
      </c>
      <c s="32" t="s">
        <v>542</v>
      </c>
      <c s="33" t="s">
        <v>71</v>
      </c>
      <c s="34">
        <v>2.5</v>
      </c>
      <c s="35">
        <v>0</v>
      </c>
      <c s="35">
        <f>ROUND(ROUND(H26,2)*ROUND(G26,3),2)</f>
      </c>
      <c s="33" t="s">
        <v>57</v>
      </c>
      <c r="O26">
        <f>(I26*21)/100</f>
      </c>
      <c t="s">
        <v>27</v>
      </c>
    </row>
    <row r="27" spans="1:5" ht="12.75">
      <c r="A27" s="36" t="s">
        <v>58</v>
      </c>
      <c r="E27" s="37" t="s">
        <v>54</v>
      </c>
    </row>
    <row r="28" spans="1:5" ht="76.5">
      <c r="A28" s="38" t="s">
        <v>59</v>
      </c>
      <c r="E28" s="39" t="s">
        <v>2056</v>
      </c>
    </row>
    <row r="29" spans="1:5" ht="229.5">
      <c r="A29" t="s">
        <v>61</v>
      </c>
      <c r="E29" s="37" t="s">
        <v>544</v>
      </c>
    </row>
    <row r="30" spans="1:16" ht="12.75">
      <c r="A30" s="26" t="s">
        <v>52</v>
      </c>
      <c s="31" t="s">
        <v>41</v>
      </c>
      <c s="31" t="s">
        <v>557</v>
      </c>
      <c s="26" t="s">
        <v>54</v>
      </c>
      <c s="32" t="s">
        <v>558</v>
      </c>
      <c s="33" t="s">
        <v>315</v>
      </c>
      <c s="34">
        <v>275.6</v>
      </c>
      <c s="35">
        <v>0</v>
      </c>
      <c s="35">
        <f>ROUND(ROUND(H30,2)*ROUND(G30,3),2)</f>
      </c>
      <c s="33" t="s">
        <v>57</v>
      </c>
      <c r="O30">
        <f>(I30*21)/100</f>
      </c>
      <c t="s">
        <v>27</v>
      </c>
    </row>
    <row r="31" spans="1:5" ht="12.75">
      <c r="A31" s="36" t="s">
        <v>58</v>
      </c>
      <c r="E31" s="37" t="s">
        <v>54</v>
      </c>
    </row>
    <row r="32" spans="1:5" ht="63.75">
      <c r="A32" s="38" t="s">
        <v>59</v>
      </c>
      <c r="E32" s="39" t="s">
        <v>2057</v>
      </c>
    </row>
    <row r="33" spans="1:5" ht="25.5">
      <c r="A33" t="s">
        <v>61</v>
      </c>
      <c r="E33" s="37" t="s">
        <v>560</v>
      </c>
    </row>
    <row r="34" spans="1:16" ht="12.75">
      <c r="A34" s="26" t="s">
        <v>52</v>
      </c>
      <c s="31" t="s">
        <v>90</v>
      </c>
      <c s="31" t="s">
        <v>561</v>
      </c>
      <c s="26" t="s">
        <v>54</v>
      </c>
      <c s="32" t="s">
        <v>562</v>
      </c>
      <c s="33" t="s">
        <v>315</v>
      </c>
      <c s="34">
        <v>15</v>
      </c>
      <c s="35">
        <v>0</v>
      </c>
      <c s="35">
        <f>ROUND(ROUND(H34,2)*ROUND(G34,3),2)</f>
      </c>
      <c s="33" t="s">
        <v>57</v>
      </c>
      <c r="O34">
        <f>(I34*21)/100</f>
      </c>
      <c t="s">
        <v>27</v>
      </c>
    </row>
    <row r="35" spans="1:5" ht="12.75">
      <c r="A35" s="36" t="s">
        <v>58</v>
      </c>
      <c r="E35" s="37" t="s">
        <v>54</v>
      </c>
    </row>
    <row r="36" spans="1:5" ht="63.75">
      <c r="A36" s="38" t="s">
        <v>59</v>
      </c>
      <c r="E36" s="39" t="s">
        <v>2058</v>
      </c>
    </row>
    <row r="37" spans="1:5" ht="38.25">
      <c r="A37" t="s">
        <v>61</v>
      </c>
      <c r="E37" s="37" t="s">
        <v>564</v>
      </c>
    </row>
    <row r="38" spans="1:16" ht="12.75">
      <c r="A38" s="26" t="s">
        <v>52</v>
      </c>
      <c s="31" t="s">
        <v>95</v>
      </c>
      <c s="31" t="s">
        <v>1782</v>
      </c>
      <c s="26" t="s">
        <v>54</v>
      </c>
      <c s="32" t="s">
        <v>1783</v>
      </c>
      <c s="33" t="s">
        <v>315</v>
      </c>
      <c s="34">
        <v>15</v>
      </c>
      <c s="35">
        <v>0</v>
      </c>
      <c s="35">
        <f>ROUND(ROUND(H38,2)*ROUND(G38,3),2)</f>
      </c>
      <c s="33" t="s">
        <v>57</v>
      </c>
      <c r="O38">
        <f>(I38*21)/100</f>
      </c>
      <c t="s">
        <v>27</v>
      </c>
    </row>
    <row r="39" spans="1:5" ht="12.75">
      <c r="A39" s="36" t="s">
        <v>58</v>
      </c>
      <c r="E39" s="37" t="s">
        <v>54</v>
      </c>
    </row>
    <row r="40" spans="1:5" ht="63.75">
      <c r="A40" s="38" t="s">
        <v>59</v>
      </c>
      <c r="E40" s="39" t="s">
        <v>2059</v>
      </c>
    </row>
    <row r="41" spans="1:5" ht="25.5">
      <c r="A41" t="s">
        <v>61</v>
      </c>
      <c r="E41" s="37" t="s">
        <v>1785</v>
      </c>
    </row>
    <row r="42" spans="1:16" ht="12.75">
      <c r="A42" s="26" t="s">
        <v>52</v>
      </c>
      <c s="31" t="s">
        <v>44</v>
      </c>
      <c s="31" t="s">
        <v>569</v>
      </c>
      <c s="26" t="s">
        <v>54</v>
      </c>
      <c s="32" t="s">
        <v>570</v>
      </c>
      <c s="33" t="s">
        <v>315</v>
      </c>
      <c s="34">
        <v>15</v>
      </c>
      <c s="35">
        <v>0</v>
      </c>
      <c s="35">
        <f>ROUND(ROUND(H42,2)*ROUND(G42,3),2)</f>
      </c>
      <c s="33" t="s">
        <v>57</v>
      </c>
      <c r="O42">
        <f>(I42*21)/100</f>
      </c>
      <c t="s">
        <v>27</v>
      </c>
    </row>
    <row r="43" spans="1:5" ht="12.75">
      <c r="A43" s="36" t="s">
        <v>58</v>
      </c>
      <c r="E43" s="37" t="s">
        <v>54</v>
      </c>
    </row>
    <row r="44" spans="1:5" ht="63.75">
      <c r="A44" s="38" t="s">
        <v>59</v>
      </c>
      <c r="E44" s="39" t="s">
        <v>2059</v>
      </c>
    </row>
    <row r="45" spans="1:5" ht="38.25">
      <c r="A45" t="s">
        <v>61</v>
      </c>
      <c r="E45" s="37" t="s">
        <v>571</v>
      </c>
    </row>
    <row r="46" spans="1:16" ht="12.75">
      <c r="A46" s="26" t="s">
        <v>52</v>
      </c>
      <c s="31" t="s">
        <v>46</v>
      </c>
      <c s="31" t="s">
        <v>572</v>
      </c>
      <c s="26" t="s">
        <v>54</v>
      </c>
      <c s="32" t="s">
        <v>573</v>
      </c>
      <c s="33" t="s">
        <v>71</v>
      </c>
      <c s="34">
        <v>0.15</v>
      </c>
      <c s="35">
        <v>0</v>
      </c>
      <c s="35">
        <f>ROUND(ROUND(H46,2)*ROUND(G46,3),2)</f>
      </c>
      <c s="33" t="s">
        <v>57</v>
      </c>
      <c r="O46">
        <f>(I46*21)/100</f>
      </c>
      <c t="s">
        <v>27</v>
      </c>
    </row>
    <row r="47" spans="1:5" ht="12.75">
      <c r="A47" s="36" t="s">
        <v>58</v>
      </c>
      <c r="E47" s="37" t="s">
        <v>54</v>
      </c>
    </row>
    <row r="48" spans="1:5" ht="76.5">
      <c r="A48" s="38" t="s">
        <v>59</v>
      </c>
      <c r="E48" s="39" t="s">
        <v>2060</v>
      </c>
    </row>
    <row r="49" spans="1:5" ht="38.25">
      <c r="A49" t="s">
        <v>61</v>
      </c>
      <c r="E49" s="37" t="s">
        <v>575</v>
      </c>
    </row>
    <row r="50" spans="1:16" ht="12.75">
      <c r="A50" s="26" t="s">
        <v>52</v>
      </c>
      <c s="31" t="s">
        <v>48</v>
      </c>
      <c s="31" t="s">
        <v>1787</v>
      </c>
      <c s="26" t="s">
        <v>54</v>
      </c>
      <c s="32" t="s">
        <v>1788</v>
      </c>
      <c s="33" t="s">
        <v>82</v>
      </c>
      <c s="34">
        <v>6</v>
      </c>
      <c s="35">
        <v>0</v>
      </c>
      <c s="35">
        <f>ROUND(ROUND(H50,2)*ROUND(G50,3),2)</f>
      </c>
      <c s="33" t="s">
        <v>325</v>
      </c>
      <c r="O50">
        <f>(I50*21)/100</f>
      </c>
      <c t="s">
        <v>27</v>
      </c>
    </row>
    <row r="51" spans="1:5" ht="12.75">
      <c r="A51" s="36" t="s">
        <v>58</v>
      </c>
      <c r="E51" s="37" t="s">
        <v>54</v>
      </c>
    </row>
    <row r="52" spans="1:5" ht="12.75">
      <c r="A52" s="38" t="s">
        <v>59</v>
      </c>
      <c r="E52" s="39" t="s">
        <v>2061</v>
      </c>
    </row>
    <row r="53" spans="1:5" ht="12.75">
      <c r="A53" t="s">
        <v>61</v>
      </c>
      <c r="E53" s="37" t="s">
        <v>1790</v>
      </c>
    </row>
    <row r="54" spans="1:16" ht="25.5">
      <c r="A54" s="26" t="s">
        <v>52</v>
      </c>
      <c s="31" t="s">
        <v>111</v>
      </c>
      <c s="31" t="s">
        <v>1791</v>
      </c>
      <c s="26" t="s">
        <v>54</v>
      </c>
      <c s="32" t="s">
        <v>1792</v>
      </c>
      <c s="33" t="s">
        <v>294</v>
      </c>
      <c s="34">
        <v>1</v>
      </c>
      <c s="35">
        <v>0</v>
      </c>
      <c s="35">
        <f>ROUND(ROUND(H54,2)*ROUND(G54,3),2)</f>
      </c>
      <c s="33" t="s">
        <v>325</v>
      </c>
      <c r="O54">
        <f>(I54*21)/100</f>
      </c>
      <c t="s">
        <v>27</v>
      </c>
    </row>
    <row r="55" spans="1:5" ht="12.75">
      <c r="A55" s="36" t="s">
        <v>58</v>
      </c>
      <c r="E55" s="37" t="s">
        <v>54</v>
      </c>
    </row>
    <row r="56" spans="1:5" ht="38.25">
      <c r="A56" s="38" t="s">
        <v>59</v>
      </c>
      <c r="E56" s="39" t="s">
        <v>2062</v>
      </c>
    </row>
    <row r="57" spans="1:5" ht="12.75">
      <c r="A57" t="s">
        <v>61</v>
      </c>
      <c r="E57" s="37" t="s">
        <v>1794</v>
      </c>
    </row>
    <row r="58" spans="1:16" ht="25.5">
      <c r="A58" s="26" t="s">
        <v>52</v>
      </c>
      <c s="31" t="s">
        <v>115</v>
      </c>
      <c s="31" t="s">
        <v>716</v>
      </c>
      <c s="26" t="s">
        <v>54</v>
      </c>
      <c s="32" t="s">
        <v>717</v>
      </c>
      <c s="33" t="s">
        <v>71</v>
      </c>
      <c s="34">
        <v>2.25</v>
      </c>
      <c s="35">
        <v>0</v>
      </c>
      <c s="35">
        <f>ROUND(ROUND(H58,2)*ROUND(G58,3),2)</f>
      </c>
      <c s="33" t="s">
        <v>325</v>
      </c>
      <c r="O58">
        <f>(I58*21)/100</f>
      </c>
      <c t="s">
        <v>27</v>
      </c>
    </row>
    <row r="59" spans="1:5" ht="12.75">
      <c r="A59" s="36" t="s">
        <v>58</v>
      </c>
      <c r="E59" s="37" t="s">
        <v>54</v>
      </c>
    </row>
    <row r="60" spans="1:5" ht="25.5">
      <c r="A60" s="38" t="s">
        <v>59</v>
      </c>
      <c r="E60" s="39" t="s">
        <v>2063</v>
      </c>
    </row>
    <row r="61" spans="1:5" ht="12.75">
      <c r="A61" t="s">
        <v>61</v>
      </c>
      <c r="E61" s="37" t="s">
        <v>579</v>
      </c>
    </row>
    <row r="62" spans="1:18" ht="12.75" customHeight="1">
      <c r="A62" s="6" t="s">
        <v>50</v>
      </c>
      <c s="6"/>
      <c s="41" t="s">
        <v>145</v>
      </c>
      <c s="6"/>
      <c s="29" t="s">
        <v>580</v>
      </c>
      <c s="6"/>
      <c s="6"/>
      <c s="6"/>
      <c s="42">
        <f>0+Q62</f>
      </c>
      <c s="6"/>
      <c r="O62">
        <f>0+R62</f>
      </c>
      <c r="Q62">
        <f>0+I63+I67+I71</f>
      </c>
      <c>
        <f>0+O63+O67+O71</f>
      </c>
    </row>
    <row r="63" spans="1:16" ht="12.75">
      <c r="A63" s="26" t="s">
        <v>52</v>
      </c>
      <c s="31" t="s">
        <v>119</v>
      </c>
      <c s="31" t="s">
        <v>581</v>
      </c>
      <c s="26" t="s">
        <v>54</v>
      </c>
      <c s="32" t="s">
        <v>582</v>
      </c>
      <c s="33" t="s">
        <v>71</v>
      </c>
      <c s="34">
        <v>4.56</v>
      </c>
      <c s="35">
        <v>0</v>
      </c>
      <c s="35">
        <f>ROUND(ROUND(H63,2)*ROUND(G63,3),2)</f>
      </c>
      <c s="33" t="s">
        <v>57</v>
      </c>
      <c r="O63">
        <f>(I63*21)/100</f>
      </c>
      <c t="s">
        <v>27</v>
      </c>
    </row>
    <row r="64" spans="1:5" ht="12.75">
      <c r="A64" s="36" t="s">
        <v>58</v>
      </c>
      <c r="E64" s="37" t="s">
        <v>54</v>
      </c>
    </row>
    <row r="65" spans="1:5" ht="102">
      <c r="A65" s="38" t="s">
        <v>59</v>
      </c>
      <c r="E65" s="39" t="s">
        <v>2064</v>
      </c>
    </row>
    <row r="66" spans="1:5" ht="38.25">
      <c r="A66" t="s">
        <v>61</v>
      </c>
      <c r="E66" s="37" t="s">
        <v>584</v>
      </c>
    </row>
    <row r="67" spans="1:16" ht="12.75">
      <c r="A67" s="26" t="s">
        <v>52</v>
      </c>
      <c s="31" t="s">
        <v>123</v>
      </c>
      <c s="31" t="s">
        <v>1797</v>
      </c>
      <c s="26" t="s">
        <v>54</v>
      </c>
      <c s="32" t="s">
        <v>1798</v>
      </c>
      <c s="33" t="s">
        <v>315</v>
      </c>
      <c s="34">
        <v>41.99</v>
      </c>
      <c s="35">
        <v>0</v>
      </c>
      <c s="35">
        <f>ROUND(ROUND(H67,2)*ROUND(G67,3),2)</f>
      </c>
      <c s="33" t="s">
        <v>57</v>
      </c>
      <c r="O67">
        <f>(I67*21)/100</f>
      </c>
      <c t="s">
        <v>27</v>
      </c>
    </row>
    <row r="68" spans="1:5" ht="12.75">
      <c r="A68" s="36" t="s">
        <v>58</v>
      </c>
      <c r="E68" s="37" t="s">
        <v>54</v>
      </c>
    </row>
    <row r="69" spans="1:5" ht="76.5">
      <c r="A69" s="38" t="s">
        <v>59</v>
      </c>
      <c r="E69" s="39" t="s">
        <v>2065</v>
      </c>
    </row>
    <row r="70" spans="1:5" ht="25.5">
      <c r="A70" t="s">
        <v>61</v>
      </c>
      <c r="E70" s="37" t="s">
        <v>1800</v>
      </c>
    </row>
    <row r="71" spans="1:16" ht="12.75">
      <c r="A71" s="26" t="s">
        <v>52</v>
      </c>
      <c s="31" t="s">
        <v>129</v>
      </c>
      <c s="31" t="s">
        <v>1801</v>
      </c>
      <c s="26" t="s">
        <v>54</v>
      </c>
      <c s="32" t="s">
        <v>1802</v>
      </c>
      <c s="33" t="s">
        <v>315</v>
      </c>
      <c s="34">
        <v>27.5</v>
      </c>
      <c s="35">
        <v>0</v>
      </c>
      <c s="35">
        <f>ROUND(ROUND(H71,2)*ROUND(G71,3),2)</f>
      </c>
      <c s="33" t="s">
        <v>57</v>
      </c>
      <c r="O71">
        <f>(I71*21)/100</f>
      </c>
      <c t="s">
        <v>27</v>
      </c>
    </row>
    <row r="72" spans="1:5" ht="12.75">
      <c r="A72" s="36" t="s">
        <v>58</v>
      </c>
      <c r="E72" s="37" t="s">
        <v>54</v>
      </c>
    </row>
    <row r="73" spans="1:5" ht="63.75">
      <c r="A73" s="38" t="s">
        <v>59</v>
      </c>
      <c r="E73" s="39" t="s">
        <v>2066</v>
      </c>
    </row>
    <row r="74" spans="1:5" ht="25.5">
      <c r="A74" t="s">
        <v>61</v>
      </c>
      <c r="E74" s="37" t="s">
        <v>1804</v>
      </c>
    </row>
    <row r="75" spans="1:18" ht="12.75" customHeight="1">
      <c r="A75" s="6" t="s">
        <v>50</v>
      </c>
      <c s="6"/>
      <c s="41" t="s">
        <v>831</v>
      </c>
      <c s="6"/>
      <c s="29" t="s">
        <v>851</v>
      </c>
      <c s="6"/>
      <c s="6"/>
      <c s="6"/>
      <c s="42">
        <f>0+Q75</f>
      </c>
      <c s="6"/>
      <c r="O75">
        <f>0+R75</f>
      </c>
      <c r="Q75">
        <f>0+I76+I80+I84+I88+I92+I96+I100+I104+I108+I112+I116</f>
      </c>
      <c>
        <f>0+O76+O80+O84+O88+O92+O96+O100+O104+O108+O112+O116</f>
      </c>
    </row>
    <row r="76" spans="1:16" ht="12.75">
      <c r="A76" s="26" t="s">
        <v>52</v>
      </c>
      <c s="31" t="s">
        <v>133</v>
      </c>
      <c s="31" t="s">
        <v>1429</v>
      </c>
      <c s="26" t="s">
        <v>54</v>
      </c>
      <c s="32" t="s">
        <v>1430</v>
      </c>
      <c s="33" t="s">
        <v>71</v>
      </c>
      <c s="34">
        <v>44.5</v>
      </c>
      <c s="35">
        <v>0</v>
      </c>
      <c s="35">
        <f>ROUND(ROUND(H76,2)*ROUND(G76,3),2)</f>
      </c>
      <c s="33" t="s">
        <v>57</v>
      </c>
      <c r="O76">
        <f>(I76*21)/100</f>
      </c>
      <c t="s">
        <v>27</v>
      </c>
    </row>
    <row r="77" spans="1:5" ht="12.75">
      <c r="A77" s="36" t="s">
        <v>58</v>
      </c>
      <c r="E77" s="37" t="s">
        <v>54</v>
      </c>
    </row>
    <row r="78" spans="1:5" ht="102">
      <c r="A78" s="38" t="s">
        <v>59</v>
      </c>
      <c r="E78" s="39" t="s">
        <v>2067</v>
      </c>
    </row>
    <row r="79" spans="1:5" ht="51">
      <c r="A79" t="s">
        <v>61</v>
      </c>
      <c r="E79" s="37" t="s">
        <v>1432</v>
      </c>
    </row>
    <row r="80" spans="1:16" ht="12.75">
      <c r="A80" s="26" t="s">
        <v>52</v>
      </c>
      <c s="31" t="s">
        <v>137</v>
      </c>
      <c s="31" t="s">
        <v>1433</v>
      </c>
      <c s="26" t="s">
        <v>54</v>
      </c>
      <c s="32" t="s">
        <v>1434</v>
      </c>
      <c s="33" t="s">
        <v>315</v>
      </c>
      <c s="34">
        <v>161.59</v>
      </c>
      <c s="35">
        <v>0</v>
      </c>
      <c s="35">
        <f>ROUND(ROUND(H80,2)*ROUND(G80,3),2)</f>
      </c>
      <c s="33" t="s">
        <v>57</v>
      </c>
      <c r="O80">
        <f>(I80*21)/100</f>
      </c>
      <c t="s">
        <v>27</v>
      </c>
    </row>
    <row r="81" spans="1:5" ht="12.75">
      <c r="A81" s="36" t="s">
        <v>58</v>
      </c>
      <c r="E81" s="37" t="s">
        <v>54</v>
      </c>
    </row>
    <row r="82" spans="1:5" ht="76.5">
      <c r="A82" s="38" t="s">
        <v>59</v>
      </c>
      <c r="E82" s="39" t="s">
        <v>2068</v>
      </c>
    </row>
    <row r="83" spans="1:5" ht="51">
      <c r="A83" t="s">
        <v>61</v>
      </c>
      <c r="E83" s="37" t="s">
        <v>1432</v>
      </c>
    </row>
    <row r="84" spans="1:16" ht="12.75">
      <c r="A84" s="26" t="s">
        <v>52</v>
      </c>
      <c s="31" t="s">
        <v>141</v>
      </c>
      <c s="31" t="s">
        <v>1818</v>
      </c>
      <c s="26" t="s">
        <v>54</v>
      </c>
      <c s="32" t="s">
        <v>1819</v>
      </c>
      <c s="33" t="s">
        <v>315</v>
      </c>
      <c s="34">
        <v>212.47</v>
      </c>
      <c s="35">
        <v>0</v>
      </c>
      <c s="35">
        <f>ROUND(ROUND(H84,2)*ROUND(G84,3),2)</f>
      </c>
      <c s="33" t="s">
        <v>57</v>
      </c>
      <c r="O84">
        <f>(I84*21)/100</f>
      </c>
      <c t="s">
        <v>27</v>
      </c>
    </row>
    <row r="85" spans="1:5" ht="12.75">
      <c r="A85" s="36" t="s">
        <v>58</v>
      </c>
      <c r="E85" s="37" t="s">
        <v>54</v>
      </c>
    </row>
    <row r="86" spans="1:5" ht="114.75">
      <c r="A86" s="38" t="s">
        <v>59</v>
      </c>
      <c r="E86" s="39" t="s">
        <v>2069</v>
      </c>
    </row>
    <row r="87" spans="1:5" ht="51">
      <c r="A87" t="s">
        <v>61</v>
      </c>
      <c r="E87" s="37" t="s">
        <v>1432</v>
      </c>
    </row>
    <row r="88" spans="1:16" ht="12.75">
      <c r="A88" s="26" t="s">
        <v>52</v>
      </c>
      <c s="31" t="s">
        <v>145</v>
      </c>
      <c s="31" t="s">
        <v>1822</v>
      </c>
      <c s="26" t="s">
        <v>54</v>
      </c>
      <c s="32" t="s">
        <v>1823</v>
      </c>
      <c s="33" t="s">
        <v>315</v>
      </c>
      <c s="34">
        <v>11.5</v>
      </c>
      <c s="35">
        <v>0</v>
      </c>
      <c s="35">
        <f>ROUND(ROUND(H88,2)*ROUND(G88,3),2)</f>
      </c>
      <c s="33" t="s">
        <v>57</v>
      </c>
      <c r="O88">
        <f>(I88*21)/100</f>
      </c>
      <c t="s">
        <v>27</v>
      </c>
    </row>
    <row r="89" spans="1:5" ht="12.75">
      <c r="A89" s="36" t="s">
        <v>58</v>
      </c>
      <c r="E89" s="37" t="s">
        <v>54</v>
      </c>
    </row>
    <row r="90" spans="1:5" ht="63.75">
      <c r="A90" s="38" t="s">
        <v>59</v>
      </c>
      <c r="E90" s="39" t="s">
        <v>2070</v>
      </c>
    </row>
    <row r="91" spans="1:5" ht="51">
      <c r="A91" t="s">
        <v>61</v>
      </c>
      <c r="E91" s="37" t="s">
        <v>1432</v>
      </c>
    </row>
    <row r="92" spans="1:16" ht="12.75">
      <c r="A92" s="26" t="s">
        <v>52</v>
      </c>
      <c s="31" t="s">
        <v>149</v>
      </c>
      <c s="31" t="s">
        <v>1825</v>
      </c>
      <c s="26" t="s">
        <v>54</v>
      </c>
      <c s="32" t="s">
        <v>1826</v>
      </c>
      <c s="33" t="s">
        <v>315</v>
      </c>
      <c s="34">
        <v>19.5</v>
      </c>
      <c s="35">
        <v>0</v>
      </c>
      <c s="35">
        <f>ROUND(ROUND(H92,2)*ROUND(G92,3),2)</f>
      </c>
      <c s="33" t="s">
        <v>57</v>
      </c>
      <c r="O92">
        <f>(I92*21)/100</f>
      </c>
      <c t="s">
        <v>27</v>
      </c>
    </row>
    <row r="93" spans="1:5" ht="12.75">
      <c r="A93" s="36" t="s">
        <v>58</v>
      </c>
      <c r="E93" s="37" t="s">
        <v>54</v>
      </c>
    </row>
    <row r="94" spans="1:5" ht="51">
      <c r="A94" s="38" t="s">
        <v>59</v>
      </c>
      <c r="E94" s="39" t="s">
        <v>2071</v>
      </c>
    </row>
    <row r="95" spans="1:5" ht="102">
      <c r="A95" t="s">
        <v>61</v>
      </c>
      <c r="E95" s="37" t="s">
        <v>1828</v>
      </c>
    </row>
    <row r="96" spans="1:16" ht="12.75">
      <c r="A96" s="26" t="s">
        <v>52</v>
      </c>
      <c s="31" t="s">
        <v>153</v>
      </c>
      <c s="31" t="s">
        <v>1442</v>
      </c>
      <c s="26" t="s">
        <v>54</v>
      </c>
      <c s="32" t="s">
        <v>1443</v>
      </c>
      <c s="33" t="s">
        <v>315</v>
      </c>
      <c s="34">
        <v>161.59</v>
      </c>
      <c s="35">
        <v>0</v>
      </c>
      <c s="35">
        <f>ROUND(ROUND(H96,2)*ROUND(G96,3),2)</f>
      </c>
      <c s="33" t="s">
        <v>57</v>
      </c>
      <c r="O96">
        <f>(I96*21)/100</f>
      </c>
      <c t="s">
        <v>27</v>
      </c>
    </row>
    <row r="97" spans="1:5" ht="12.75">
      <c r="A97" s="36" t="s">
        <v>58</v>
      </c>
      <c r="E97" s="37" t="s">
        <v>54</v>
      </c>
    </row>
    <row r="98" spans="1:5" ht="76.5">
      <c r="A98" s="38" t="s">
        <v>59</v>
      </c>
      <c r="E98" s="39" t="s">
        <v>2072</v>
      </c>
    </row>
    <row r="99" spans="1:5" ht="51">
      <c r="A99" t="s">
        <v>61</v>
      </c>
      <c r="E99" s="37" t="s">
        <v>856</v>
      </c>
    </row>
    <row r="100" spans="1:16" ht="12.75">
      <c r="A100" s="26" t="s">
        <v>52</v>
      </c>
      <c s="31" t="s">
        <v>159</v>
      </c>
      <c s="31" t="s">
        <v>1445</v>
      </c>
      <c s="26" t="s">
        <v>54</v>
      </c>
      <c s="32" t="s">
        <v>1446</v>
      </c>
      <c s="33" t="s">
        <v>315</v>
      </c>
      <c s="34">
        <v>152.72</v>
      </c>
      <c s="35">
        <v>0</v>
      </c>
      <c s="35">
        <f>ROUND(ROUND(H100,2)*ROUND(G100,3),2)</f>
      </c>
      <c s="33" t="s">
        <v>57</v>
      </c>
      <c r="O100">
        <f>(I100*21)/100</f>
      </c>
      <c t="s">
        <v>27</v>
      </c>
    </row>
    <row r="101" spans="1:5" ht="12.75">
      <c r="A101" s="36" t="s">
        <v>58</v>
      </c>
      <c r="E101" s="37" t="s">
        <v>54</v>
      </c>
    </row>
    <row r="102" spans="1:5" ht="102">
      <c r="A102" s="38" t="s">
        <v>59</v>
      </c>
      <c r="E102" s="39" t="s">
        <v>2073</v>
      </c>
    </row>
    <row r="103" spans="1:5" ht="51">
      <c r="A103" t="s">
        <v>61</v>
      </c>
      <c r="E103" s="37" t="s">
        <v>856</v>
      </c>
    </row>
    <row r="104" spans="1:16" ht="12.75">
      <c r="A104" s="26" t="s">
        <v>52</v>
      </c>
      <c s="31" t="s">
        <v>164</v>
      </c>
      <c s="31" t="s">
        <v>1448</v>
      </c>
      <c s="26" t="s">
        <v>54</v>
      </c>
      <c s="32" t="s">
        <v>1449</v>
      </c>
      <c s="33" t="s">
        <v>315</v>
      </c>
      <c s="34">
        <v>275.6</v>
      </c>
      <c s="35">
        <v>0</v>
      </c>
      <c s="35">
        <f>ROUND(ROUND(H104,2)*ROUND(G104,3),2)</f>
      </c>
      <c s="33" t="s">
        <v>57</v>
      </c>
      <c r="O104">
        <f>(I104*21)/100</f>
      </c>
      <c t="s">
        <v>27</v>
      </c>
    </row>
    <row r="105" spans="1:5" ht="12.75">
      <c r="A105" s="36" t="s">
        <v>58</v>
      </c>
      <c r="E105" s="37" t="s">
        <v>54</v>
      </c>
    </row>
    <row r="106" spans="1:5" ht="76.5">
      <c r="A106" s="38" t="s">
        <v>59</v>
      </c>
      <c r="E106" s="39" t="s">
        <v>2074</v>
      </c>
    </row>
    <row r="107" spans="1:5" ht="51">
      <c r="A107" t="s">
        <v>61</v>
      </c>
      <c r="E107" s="37" t="s">
        <v>1451</v>
      </c>
    </row>
    <row r="108" spans="1:16" ht="12.75">
      <c r="A108" s="26" t="s">
        <v>52</v>
      </c>
      <c s="31" t="s">
        <v>168</v>
      </c>
      <c s="31" t="s">
        <v>1993</v>
      </c>
      <c s="26" t="s">
        <v>54</v>
      </c>
      <c s="32" t="s">
        <v>1994</v>
      </c>
      <c s="33" t="s">
        <v>315</v>
      </c>
      <c s="34">
        <v>147</v>
      </c>
      <c s="35">
        <v>0</v>
      </c>
      <c s="35">
        <f>ROUND(ROUND(H108,2)*ROUND(G108,3),2)</f>
      </c>
      <c s="33" t="s">
        <v>57</v>
      </c>
      <c r="O108">
        <f>(I108*21)/100</f>
      </c>
      <c t="s">
        <v>27</v>
      </c>
    </row>
    <row r="109" spans="1:5" ht="12.75">
      <c r="A109" s="36" t="s">
        <v>58</v>
      </c>
      <c r="E109" s="37" t="s">
        <v>54</v>
      </c>
    </row>
    <row r="110" spans="1:5" ht="102">
      <c r="A110" s="38" t="s">
        <v>59</v>
      </c>
      <c r="E110" s="39" t="s">
        <v>2075</v>
      </c>
    </row>
    <row r="111" spans="1:5" ht="140.25">
      <c r="A111" t="s">
        <v>61</v>
      </c>
      <c r="E111" s="37" t="s">
        <v>861</v>
      </c>
    </row>
    <row r="112" spans="1:16" ht="12.75">
      <c r="A112" s="26" t="s">
        <v>52</v>
      </c>
      <c s="31" t="s">
        <v>172</v>
      </c>
      <c s="31" t="s">
        <v>1999</v>
      </c>
      <c s="26" t="s">
        <v>54</v>
      </c>
      <c s="32" t="s">
        <v>2000</v>
      </c>
      <c s="33" t="s">
        <v>315</v>
      </c>
      <c s="34">
        <v>152.72</v>
      </c>
      <c s="35">
        <v>0</v>
      </c>
      <c s="35">
        <f>ROUND(ROUND(H112,2)*ROUND(G112,3),2)</f>
      </c>
      <c s="33" t="s">
        <v>57</v>
      </c>
      <c r="O112">
        <f>(I112*21)/100</f>
      </c>
      <c t="s">
        <v>27</v>
      </c>
    </row>
    <row r="113" spans="1:5" ht="12.75">
      <c r="A113" s="36" t="s">
        <v>58</v>
      </c>
      <c r="E113" s="37" t="s">
        <v>54</v>
      </c>
    </row>
    <row r="114" spans="1:5" ht="89.25">
      <c r="A114" s="38" t="s">
        <v>59</v>
      </c>
      <c r="E114" s="39" t="s">
        <v>2076</v>
      </c>
    </row>
    <row r="115" spans="1:5" ht="140.25">
      <c r="A115" t="s">
        <v>61</v>
      </c>
      <c r="E115" s="37" t="s">
        <v>861</v>
      </c>
    </row>
    <row r="116" spans="1:16" ht="12.75">
      <c r="A116" s="26" t="s">
        <v>52</v>
      </c>
      <c s="31" t="s">
        <v>178</v>
      </c>
      <c s="31" t="s">
        <v>2005</v>
      </c>
      <c s="26" t="s">
        <v>54</v>
      </c>
      <c s="32" t="s">
        <v>2006</v>
      </c>
      <c s="33" t="s">
        <v>315</v>
      </c>
      <c s="34">
        <v>30</v>
      </c>
      <c s="35">
        <v>0</v>
      </c>
      <c s="35">
        <f>ROUND(ROUND(H116,2)*ROUND(G116,3),2)</f>
      </c>
      <c s="33" t="s">
        <v>57</v>
      </c>
      <c r="O116">
        <f>(I116*21)/100</f>
      </c>
      <c t="s">
        <v>27</v>
      </c>
    </row>
    <row r="117" spans="1:5" ht="12.75">
      <c r="A117" s="36" t="s">
        <v>58</v>
      </c>
      <c r="E117" s="37" t="s">
        <v>54</v>
      </c>
    </row>
    <row r="118" spans="1:5" ht="127.5">
      <c r="A118" s="38" t="s">
        <v>59</v>
      </c>
      <c r="E118" s="39" t="s">
        <v>2077</v>
      </c>
    </row>
    <row r="119" spans="1:5" ht="153">
      <c r="A119" t="s">
        <v>61</v>
      </c>
      <c r="E119" s="37" t="s">
        <v>1838</v>
      </c>
    </row>
    <row r="120" spans="1:18" ht="12.75" customHeight="1">
      <c r="A120" s="6" t="s">
        <v>50</v>
      </c>
      <c s="6"/>
      <c s="41" t="s">
        <v>619</v>
      </c>
      <c s="6"/>
      <c s="29" t="s">
        <v>620</v>
      </c>
      <c s="6"/>
      <c s="6"/>
      <c s="6"/>
      <c s="42">
        <f>0+Q120</f>
      </c>
      <c s="6"/>
      <c r="O120">
        <f>0+R120</f>
      </c>
      <c r="Q120">
        <f>0+I121+I125</f>
      </c>
      <c>
        <f>0+O121+O125</f>
      </c>
    </row>
    <row r="121" spans="1:16" ht="12.75">
      <c r="A121" s="26" t="s">
        <v>52</v>
      </c>
      <c s="31" t="s">
        <v>452</v>
      </c>
      <c s="31" t="s">
        <v>628</v>
      </c>
      <c s="26" t="s">
        <v>54</v>
      </c>
      <c s="32" t="s">
        <v>629</v>
      </c>
      <c s="33" t="s">
        <v>86</v>
      </c>
      <c s="34">
        <v>19</v>
      </c>
      <c s="35">
        <v>0</v>
      </c>
      <c s="35">
        <f>ROUND(ROUND(H121,2)*ROUND(G121,3),2)</f>
      </c>
      <c s="33" t="s">
        <v>57</v>
      </c>
      <c r="O121">
        <f>(I121*21)/100</f>
      </c>
      <c t="s">
        <v>27</v>
      </c>
    </row>
    <row r="122" spans="1:5" ht="12.75">
      <c r="A122" s="36" t="s">
        <v>58</v>
      </c>
      <c r="E122" s="37" t="s">
        <v>54</v>
      </c>
    </row>
    <row r="123" spans="1:5" ht="63.75">
      <c r="A123" s="38" t="s">
        <v>59</v>
      </c>
      <c r="E123" s="39" t="s">
        <v>2078</v>
      </c>
    </row>
    <row r="124" spans="1:5" ht="242.25">
      <c r="A124" t="s">
        <v>61</v>
      </c>
      <c r="E124" s="37" t="s">
        <v>631</v>
      </c>
    </row>
    <row r="125" spans="1:16" ht="12.75">
      <c r="A125" s="26" t="s">
        <v>52</v>
      </c>
      <c s="31" t="s">
        <v>456</v>
      </c>
      <c s="31" t="s">
        <v>1603</v>
      </c>
      <c s="26" t="s">
        <v>54</v>
      </c>
      <c s="32" t="s">
        <v>1604</v>
      </c>
      <c s="33" t="s">
        <v>82</v>
      </c>
      <c s="34">
        <v>2</v>
      </c>
      <c s="35">
        <v>0</v>
      </c>
      <c s="35">
        <f>ROUND(ROUND(H125,2)*ROUND(G125,3),2)</f>
      </c>
      <c s="33" t="s">
        <v>57</v>
      </c>
      <c r="O125">
        <f>(I125*21)/100</f>
      </c>
      <c t="s">
        <v>27</v>
      </c>
    </row>
    <row r="126" spans="1:5" ht="12.75">
      <c r="A126" s="36" t="s">
        <v>58</v>
      </c>
      <c r="E126" s="37" t="s">
        <v>54</v>
      </c>
    </row>
    <row r="127" spans="1:5" ht="51">
      <c r="A127" s="38" t="s">
        <v>59</v>
      </c>
      <c r="E127" s="39" t="s">
        <v>2079</v>
      </c>
    </row>
    <row r="128" spans="1:5" ht="25.5">
      <c r="A128" t="s">
        <v>61</v>
      </c>
      <c r="E128" s="37" t="s">
        <v>1606</v>
      </c>
    </row>
    <row r="129" spans="1:18" ht="12.75" customHeight="1">
      <c r="A129" s="6" t="s">
        <v>50</v>
      </c>
      <c s="6"/>
      <c s="41" t="s">
        <v>290</v>
      </c>
      <c s="6"/>
      <c s="29" t="s">
        <v>291</v>
      </c>
      <c s="6"/>
      <c s="6"/>
      <c s="6"/>
      <c s="42">
        <f>0+Q129</f>
      </c>
      <c s="6"/>
      <c r="O129">
        <f>0+R129</f>
      </c>
      <c r="Q129">
        <f>0+I130+I134+I138+I142+I146+I150</f>
      </c>
      <c>
        <f>0+O130+O134+O138+O142+O146+O150</f>
      </c>
    </row>
    <row r="130" spans="1:16" ht="12.75">
      <c r="A130" s="26" t="s">
        <v>52</v>
      </c>
      <c s="31" t="s">
        <v>462</v>
      </c>
      <c s="31" t="s">
        <v>1009</v>
      </c>
      <c s="26" t="s">
        <v>54</v>
      </c>
      <c s="32" t="s">
        <v>1010</v>
      </c>
      <c s="33" t="s">
        <v>86</v>
      </c>
      <c s="34">
        <v>63</v>
      </c>
      <c s="35">
        <v>0</v>
      </c>
      <c s="35">
        <f>ROUND(ROUND(H130,2)*ROUND(G130,3),2)</f>
      </c>
      <c s="33" t="s">
        <v>57</v>
      </c>
      <c r="O130">
        <f>(I130*21)/100</f>
      </c>
      <c t="s">
        <v>27</v>
      </c>
    </row>
    <row r="131" spans="1:5" ht="12.75">
      <c r="A131" s="36" t="s">
        <v>58</v>
      </c>
      <c r="E131" s="37" t="s">
        <v>54</v>
      </c>
    </row>
    <row r="132" spans="1:5" ht="63.75">
      <c r="A132" s="38" t="s">
        <v>59</v>
      </c>
      <c r="E132" s="39" t="s">
        <v>2080</v>
      </c>
    </row>
    <row r="133" spans="1:5" ht="51">
      <c r="A133" t="s">
        <v>61</v>
      </c>
      <c r="E133" s="37" t="s">
        <v>1012</v>
      </c>
    </row>
    <row r="134" spans="1:16" ht="12.75">
      <c r="A134" s="26" t="s">
        <v>52</v>
      </c>
      <c s="31" t="s">
        <v>467</v>
      </c>
      <c s="31" t="s">
        <v>1014</v>
      </c>
      <c s="26" t="s">
        <v>54</v>
      </c>
      <c s="32" t="s">
        <v>1015</v>
      </c>
      <c s="33" t="s">
        <v>86</v>
      </c>
      <c s="34">
        <v>11</v>
      </c>
      <c s="35">
        <v>0</v>
      </c>
      <c s="35">
        <f>ROUND(ROUND(H134,2)*ROUND(G134,3),2)</f>
      </c>
      <c s="33" t="s">
        <v>57</v>
      </c>
      <c r="O134">
        <f>(I134*21)/100</f>
      </c>
      <c t="s">
        <v>27</v>
      </c>
    </row>
    <row r="135" spans="1:5" ht="12.75">
      <c r="A135" s="36" t="s">
        <v>58</v>
      </c>
      <c r="E135" s="37" t="s">
        <v>54</v>
      </c>
    </row>
    <row r="136" spans="1:5" ht="63.75">
      <c r="A136" s="38" t="s">
        <v>59</v>
      </c>
      <c r="E136" s="39" t="s">
        <v>2081</v>
      </c>
    </row>
    <row r="137" spans="1:5" ht="51">
      <c r="A137" t="s">
        <v>61</v>
      </c>
      <c r="E137" s="37" t="s">
        <v>1012</v>
      </c>
    </row>
    <row r="138" spans="1:16" ht="12.75">
      <c r="A138" s="26" t="s">
        <v>52</v>
      </c>
      <c s="31" t="s">
        <v>472</v>
      </c>
      <c s="31" t="s">
        <v>1492</v>
      </c>
      <c s="26" t="s">
        <v>54</v>
      </c>
      <c s="32" t="s">
        <v>1493</v>
      </c>
      <c s="33" t="s">
        <v>86</v>
      </c>
      <c s="34">
        <v>8.5</v>
      </c>
      <c s="35">
        <v>0</v>
      </c>
      <c s="35">
        <f>ROUND(ROUND(H138,2)*ROUND(G138,3),2)</f>
      </c>
      <c s="33" t="s">
        <v>57</v>
      </c>
      <c r="O138">
        <f>(I138*21)/100</f>
      </c>
      <c t="s">
        <v>27</v>
      </c>
    </row>
    <row r="139" spans="1:5" ht="12.75">
      <c r="A139" s="36" t="s">
        <v>58</v>
      </c>
      <c r="E139" s="37" t="s">
        <v>54</v>
      </c>
    </row>
    <row r="140" spans="1:5" ht="63.75">
      <c r="A140" s="38" t="s">
        <v>59</v>
      </c>
      <c r="E140" s="39" t="s">
        <v>2082</v>
      </c>
    </row>
    <row r="141" spans="1:5" ht="25.5">
      <c r="A141" t="s">
        <v>61</v>
      </c>
      <c r="E141" s="37" t="s">
        <v>1491</v>
      </c>
    </row>
    <row r="142" spans="1:16" ht="12.75">
      <c r="A142" s="26" t="s">
        <v>52</v>
      </c>
      <c s="31" t="s">
        <v>477</v>
      </c>
      <c s="31" t="s">
        <v>1495</v>
      </c>
      <c s="26" t="s">
        <v>54</v>
      </c>
      <c s="32" t="s">
        <v>1496</v>
      </c>
      <c s="33" t="s">
        <v>86</v>
      </c>
      <c s="34">
        <v>8.5</v>
      </c>
      <c s="35">
        <v>0</v>
      </c>
      <c s="35">
        <f>ROUND(ROUND(H142,2)*ROUND(G142,3),2)</f>
      </c>
      <c s="33" t="s">
        <v>57</v>
      </c>
      <c r="O142">
        <f>(I142*21)/100</f>
      </c>
      <c t="s">
        <v>27</v>
      </c>
    </row>
    <row r="143" spans="1:5" ht="12.75">
      <c r="A143" s="36" t="s">
        <v>58</v>
      </c>
      <c r="E143" s="37" t="s">
        <v>54</v>
      </c>
    </row>
    <row r="144" spans="1:5" ht="63.75">
      <c r="A144" s="38" t="s">
        <v>59</v>
      </c>
      <c r="E144" s="39" t="s">
        <v>2083</v>
      </c>
    </row>
    <row r="145" spans="1:5" ht="38.25">
      <c r="A145" t="s">
        <v>61</v>
      </c>
      <c r="E145" s="37" t="s">
        <v>1020</v>
      </c>
    </row>
    <row r="146" spans="1:16" ht="12.75">
      <c r="A146" s="26" t="s">
        <v>52</v>
      </c>
      <c s="31" t="s">
        <v>482</v>
      </c>
      <c s="31" t="s">
        <v>318</v>
      </c>
      <c s="26" t="s">
        <v>54</v>
      </c>
      <c s="32" t="s">
        <v>319</v>
      </c>
      <c s="33" t="s">
        <v>71</v>
      </c>
      <c s="34">
        <v>0.74</v>
      </c>
      <c s="35">
        <v>0</v>
      </c>
      <c s="35">
        <f>ROUND(ROUND(H146,2)*ROUND(G146,3),2)</f>
      </c>
      <c s="33" t="s">
        <v>57</v>
      </c>
      <c r="O146">
        <f>(I146*21)/100</f>
      </c>
      <c t="s">
        <v>27</v>
      </c>
    </row>
    <row r="147" spans="1:5" ht="12.75">
      <c r="A147" s="36" t="s">
        <v>58</v>
      </c>
      <c r="E147" s="37" t="s">
        <v>54</v>
      </c>
    </row>
    <row r="148" spans="1:5" ht="76.5">
      <c r="A148" s="38" t="s">
        <v>59</v>
      </c>
      <c r="E148" s="39" t="s">
        <v>2084</v>
      </c>
    </row>
    <row r="149" spans="1:5" ht="102">
      <c r="A149" t="s">
        <v>61</v>
      </c>
      <c r="E149" s="37" t="s">
        <v>321</v>
      </c>
    </row>
    <row r="150" spans="1:16" ht="12.75">
      <c r="A150" s="26" t="s">
        <v>52</v>
      </c>
      <c s="31" t="s">
        <v>487</v>
      </c>
      <c s="31" t="s">
        <v>1498</v>
      </c>
      <c s="26" t="s">
        <v>54</v>
      </c>
      <c s="32" t="s">
        <v>1499</v>
      </c>
      <c s="33" t="s">
        <v>71</v>
      </c>
      <c s="34">
        <v>0.37</v>
      </c>
      <c s="35">
        <v>0</v>
      </c>
      <c s="35">
        <f>ROUND(ROUND(H150,2)*ROUND(G150,3),2)</f>
      </c>
      <c s="33" t="s">
        <v>57</v>
      </c>
      <c r="O150">
        <f>(I150*21)/100</f>
      </c>
      <c t="s">
        <v>27</v>
      </c>
    </row>
    <row r="151" spans="1:5" ht="12.75">
      <c r="A151" s="36" t="s">
        <v>58</v>
      </c>
      <c r="E151" s="37" t="s">
        <v>54</v>
      </c>
    </row>
    <row r="152" spans="1:5" ht="76.5">
      <c r="A152" s="38" t="s">
        <v>59</v>
      </c>
      <c r="E152" s="39" t="s">
        <v>2085</v>
      </c>
    </row>
    <row r="153" spans="1:5" ht="102">
      <c r="A153" t="s">
        <v>61</v>
      </c>
      <c r="E153" s="37" t="s">
        <v>321</v>
      </c>
    </row>
    <row r="154" spans="1:18" ht="12.75" customHeight="1">
      <c r="A154" s="6" t="s">
        <v>50</v>
      </c>
      <c s="6"/>
      <c s="41" t="s">
        <v>176</v>
      </c>
      <c s="6"/>
      <c s="29" t="s">
        <v>177</v>
      </c>
      <c s="6"/>
      <c s="6"/>
      <c s="6"/>
      <c s="42">
        <f>0+Q154</f>
      </c>
      <c s="6"/>
      <c r="O154">
        <f>0+R154</f>
      </c>
      <c r="Q154">
        <f>0+I155+I159</f>
      </c>
      <c>
        <f>0+O155+O159</f>
      </c>
    </row>
    <row r="155" spans="1:16" ht="38.25">
      <c r="A155" s="26" t="s">
        <v>52</v>
      </c>
      <c s="31" t="s">
        <v>492</v>
      </c>
      <c s="31" t="s">
        <v>658</v>
      </c>
      <c s="26" t="s">
        <v>659</v>
      </c>
      <c s="32" t="s">
        <v>660</v>
      </c>
      <c s="33" t="s">
        <v>182</v>
      </c>
      <c s="34">
        <v>163.514</v>
      </c>
      <c s="35">
        <v>0</v>
      </c>
      <c s="35">
        <f>ROUND(ROUND(H155,2)*ROUND(G155,3),2)</f>
      </c>
      <c s="33" t="s">
        <v>325</v>
      </c>
      <c r="O155">
        <f>(I155*21)/100</f>
      </c>
      <c t="s">
        <v>27</v>
      </c>
    </row>
    <row r="156" spans="1:5" ht="12.75">
      <c r="A156" s="36" t="s">
        <v>58</v>
      </c>
      <c r="E156" s="37" t="s">
        <v>183</v>
      </c>
    </row>
    <row r="157" spans="1:5" ht="25.5">
      <c r="A157" s="38" t="s">
        <v>59</v>
      </c>
      <c r="E157" s="39" t="s">
        <v>2086</v>
      </c>
    </row>
    <row r="158" spans="1:5" ht="127.5">
      <c r="A158" t="s">
        <v>61</v>
      </c>
      <c r="E158" s="37" t="s">
        <v>1231</v>
      </c>
    </row>
    <row r="159" spans="1:16" ht="38.25">
      <c r="A159" s="26" t="s">
        <v>52</v>
      </c>
      <c s="31" t="s">
        <v>497</v>
      </c>
      <c s="31" t="s">
        <v>322</v>
      </c>
      <c s="26" t="s">
        <v>323</v>
      </c>
      <c s="32" t="s">
        <v>324</v>
      </c>
      <c s="33" t="s">
        <v>182</v>
      </c>
      <c s="34">
        <v>2.516</v>
      </c>
      <c s="35">
        <v>0</v>
      </c>
      <c s="35">
        <f>ROUND(ROUND(H159,2)*ROUND(G159,3),2)</f>
      </c>
      <c s="33" t="s">
        <v>325</v>
      </c>
      <c r="O159">
        <f>(I159*21)/100</f>
      </c>
      <c t="s">
        <v>27</v>
      </c>
    </row>
    <row r="160" spans="1:5" ht="12.75">
      <c r="A160" s="36" t="s">
        <v>58</v>
      </c>
      <c r="E160" s="37" t="s">
        <v>183</v>
      </c>
    </row>
    <row r="161" spans="1:5" ht="51">
      <c r="A161" s="38" t="s">
        <v>59</v>
      </c>
      <c r="E161" s="39" t="s">
        <v>2087</v>
      </c>
    </row>
    <row r="162" spans="1:5" ht="127.5">
      <c r="A162" t="s">
        <v>61</v>
      </c>
      <c r="E162"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0+O9+O62+O99+O120</f>
      </c>
      <c t="s">
        <v>26</v>
      </c>
    </row>
    <row r="3" spans="1:16" ht="15" customHeight="1">
      <c r="A3" t="s">
        <v>12</v>
      </c>
      <c s="12" t="s">
        <v>14</v>
      </c>
      <c s="13" t="s">
        <v>15</v>
      </c>
      <c s="1"/>
      <c s="14" t="s">
        <v>16</v>
      </c>
      <c s="1"/>
      <c s="9"/>
      <c s="8" t="s">
        <v>2088</v>
      </c>
      <c s="43">
        <f>0+I9+I62+I99+I120</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2088</v>
      </c>
      <c s="6"/>
      <c s="18" t="s">
        <v>2089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f>
      </c>
      <c>
        <f>0+O10+O14+O18+O22+O26+O30+O34+O38+O42+O46+O50+O54+O58</f>
      </c>
    </row>
    <row r="10" spans="1:16" ht="12.75">
      <c r="A10" s="26" t="s">
        <v>52</v>
      </c>
      <c s="31" t="s">
        <v>33</v>
      </c>
      <c s="31" t="s">
        <v>521</v>
      </c>
      <c s="26" t="s">
        <v>54</v>
      </c>
      <c s="32" t="s">
        <v>522</v>
      </c>
      <c s="33" t="s">
        <v>71</v>
      </c>
      <c s="34">
        <v>73</v>
      </c>
      <c s="35">
        <v>0</v>
      </c>
      <c s="35">
        <f>ROUND(ROUND(H10,2)*ROUND(G10,3),2)</f>
      </c>
      <c s="33" t="s">
        <v>57</v>
      </c>
      <c r="O10">
        <f>(I10*21)/100</f>
      </c>
      <c t="s">
        <v>27</v>
      </c>
    </row>
    <row r="11" spans="1:5" ht="12.75">
      <c r="A11" s="36" t="s">
        <v>58</v>
      </c>
      <c r="E11" s="37" t="s">
        <v>54</v>
      </c>
    </row>
    <row r="12" spans="1:5" ht="102">
      <c r="A12" s="38" t="s">
        <v>59</v>
      </c>
      <c r="E12" s="39" t="s">
        <v>2091</v>
      </c>
    </row>
    <row r="13" spans="1:5" ht="369.75">
      <c r="A13" t="s">
        <v>61</v>
      </c>
      <c r="E13" s="37" t="s">
        <v>524</v>
      </c>
    </row>
    <row r="14" spans="1:16" ht="12.75">
      <c r="A14" s="26" t="s">
        <v>52</v>
      </c>
      <c s="31" t="s">
        <v>27</v>
      </c>
      <c s="31" t="s">
        <v>707</v>
      </c>
      <c s="26" t="s">
        <v>54</v>
      </c>
      <c s="32" t="s">
        <v>708</v>
      </c>
      <c s="33" t="s">
        <v>71</v>
      </c>
      <c s="34">
        <v>73</v>
      </c>
      <c s="35">
        <v>0</v>
      </c>
      <c s="35">
        <f>ROUND(ROUND(H14,2)*ROUND(G14,3),2)</f>
      </c>
      <c s="33" t="s">
        <v>57</v>
      </c>
      <c r="O14">
        <f>(I14*21)/100</f>
      </c>
      <c t="s">
        <v>27</v>
      </c>
    </row>
    <row r="15" spans="1:5" ht="12.75">
      <c r="A15" s="36" t="s">
        <v>58</v>
      </c>
      <c r="E15" s="37" t="s">
        <v>54</v>
      </c>
    </row>
    <row r="16" spans="1:5" ht="25.5">
      <c r="A16" s="38" t="s">
        <v>59</v>
      </c>
      <c r="E16" s="39" t="s">
        <v>2092</v>
      </c>
    </row>
    <row r="17" spans="1:5" ht="191.25">
      <c r="A17" t="s">
        <v>61</v>
      </c>
      <c r="E17" s="37" t="s">
        <v>710</v>
      </c>
    </row>
    <row r="18" spans="1:16" ht="12.75">
      <c r="A18" s="26" t="s">
        <v>52</v>
      </c>
      <c s="31" t="s">
        <v>26</v>
      </c>
      <c s="31" t="s">
        <v>1967</v>
      </c>
      <c s="26" t="s">
        <v>54</v>
      </c>
      <c s="32" t="s">
        <v>1968</v>
      </c>
      <c s="33" t="s">
        <v>71</v>
      </c>
      <c s="34">
        <v>1152</v>
      </c>
      <c s="35">
        <v>0</v>
      </c>
      <c s="35">
        <f>ROUND(ROUND(H18,2)*ROUND(G18,3),2)</f>
      </c>
      <c s="33" t="s">
        <v>57</v>
      </c>
      <c r="O18">
        <f>(I18*21)/100</f>
      </c>
      <c t="s">
        <v>27</v>
      </c>
    </row>
    <row r="19" spans="1:5" ht="12.75">
      <c r="A19" s="36" t="s">
        <v>58</v>
      </c>
      <c r="E19" s="37" t="s">
        <v>54</v>
      </c>
    </row>
    <row r="20" spans="1:5" ht="89.25">
      <c r="A20" s="38" t="s">
        <v>59</v>
      </c>
      <c r="E20" s="39" t="s">
        <v>2093</v>
      </c>
    </row>
    <row r="21" spans="1:5" ht="267.75">
      <c r="A21" t="s">
        <v>61</v>
      </c>
      <c r="E21" s="37" t="s">
        <v>706</v>
      </c>
    </row>
    <row r="22" spans="1:16" ht="12.75">
      <c r="A22" s="26" t="s">
        <v>52</v>
      </c>
      <c s="31" t="s">
        <v>37</v>
      </c>
      <c s="31" t="s">
        <v>541</v>
      </c>
      <c s="26" t="s">
        <v>54</v>
      </c>
      <c s="32" t="s">
        <v>542</v>
      </c>
      <c s="33" t="s">
        <v>71</v>
      </c>
      <c s="34">
        <v>22</v>
      </c>
      <c s="35">
        <v>0</v>
      </c>
      <c s="35">
        <f>ROUND(ROUND(H22,2)*ROUND(G22,3),2)</f>
      </c>
      <c s="33" t="s">
        <v>57</v>
      </c>
      <c r="O22">
        <f>(I22*21)/100</f>
      </c>
      <c t="s">
        <v>27</v>
      </c>
    </row>
    <row r="23" spans="1:5" ht="12.75">
      <c r="A23" s="36" t="s">
        <v>58</v>
      </c>
      <c r="E23" s="37" t="s">
        <v>54</v>
      </c>
    </row>
    <row r="24" spans="1:5" ht="102">
      <c r="A24" s="38" t="s">
        <v>59</v>
      </c>
      <c r="E24" s="39" t="s">
        <v>2094</v>
      </c>
    </row>
    <row r="25" spans="1:5" ht="229.5">
      <c r="A25" t="s">
        <v>61</v>
      </c>
      <c r="E25" s="37" t="s">
        <v>544</v>
      </c>
    </row>
    <row r="26" spans="1:16" ht="12.75">
      <c r="A26" s="26" t="s">
        <v>52</v>
      </c>
      <c s="31" t="s">
        <v>39</v>
      </c>
      <c s="31" t="s">
        <v>557</v>
      </c>
      <c s="26" t="s">
        <v>54</v>
      </c>
      <c s="32" t="s">
        <v>558</v>
      </c>
      <c s="33" t="s">
        <v>315</v>
      </c>
      <c s="34">
        <v>2768</v>
      </c>
      <c s="35">
        <v>0</v>
      </c>
      <c s="35">
        <f>ROUND(ROUND(H26,2)*ROUND(G26,3),2)</f>
      </c>
      <c s="33" t="s">
        <v>57</v>
      </c>
      <c r="O26">
        <f>(I26*21)/100</f>
      </c>
      <c t="s">
        <v>27</v>
      </c>
    </row>
    <row r="27" spans="1:5" ht="12.75">
      <c r="A27" s="36" t="s">
        <v>58</v>
      </c>
      <c r="E27" s="37" t="s">
        <v>54</v>
      </c>
    </row>
    <row r="28" spans="1:5" ht="89.25">
      <c r="A28" s="38" t="s">
        <v>59</v>
      </c>
      <c r="E28" s="39" t="s">
        <v>2095</v>
      </c>
    </row>
    <row r="29" spans="1:5" ht="25.5">
      <c r="A29" t="s">
        <v>61</v>
      </c>
      <c r="E29" s="37" t="s">
        <v>560</v>
      </c>
    </row>
    <row r="30" spans="1:16" ht="12.75">
      <c r="A30" s="26" t="s">
        <v>52</v>
      </c>
      <c s="31" t="s">
        <v>41</v>
      </c>
      <c s="31" t="s">
        <v>561</v>
      </c>
      <c s="26" t="s">
        <v>54</v>
      </c>
      <c s="32" t="s">
        <v>562</v>
      </c>
      <c s="33" t="s">
        <v>315</v>
      </c>
      <c s="34">
        <v>662</v>
      </c>
      <c s="35">
        <v>0</v>
      </c>
      <c s="35">
        <f>ROUND(ROUND(H30,2)*ROUND(G30,3),2)</f>
      </c>
      <c s="33" t="s">
        <v>57</v>
      </c>
      <c r="O30">
        <f>(I30*21)/100</f>
      </c>
      <c t="s">
        <v>27</v>
      </c>
    </row>
    <row r="31" spans="1:5" ht="12.75">
      <c r="A31" s="36" t="s">
        <v>58</v>
      </c>
      <c r="E31" s="37" t="s">
        <v>54</v>
      </c>
    </row>
    <row r="32" spans="1:5" ht="63.75">
      <c r="A32" s="38" t="s">
        <v>59</v>
      </c>
      <c r="E32" s="39" t="s">
        <v>2096</v>
      </c>
    </row>
    <row r="33" spans="1:5" ht="38.25">
      <c r="A33" t="s">
        <v>61</v>
      </c>
      <c r="E33" s="37" t="s">
        <v>564</v>
      </c>
    </row>
    <row r="34" spans="1:16" ht="12.75">
      <c r="A34" s="26" t="s">
        <v>52</v>
      </c>
      <c s="31" t="s">
        <v>90</v>
      </c>
      <c s="31" t="s">
        <v>2097</v>
      </c>
      <c s="26" t="s">
        <v>54</v>
      </c>
      <c s="32" t="s">
        <v>2098</v>
      </c>
      <c s="33" t="s">
        <v>315</v>
      </c>
      <c s="34">
        <v>62</v>
      </c>
      <c s="35">
        <v>0</v>
      </c>
      <c s="35">
        <f>ROUND(ROUND(H34,2)*ROUND(G34,3),2)</f>
      </c>
      <c s="33" t="s">
        <v>57</v>
      </c>
      <c r="O34">
        <f>(I34*21)/100</f>
      </c>
      <c t="s">
        <v>27</v>
      </c>
    </row>
    <row r="35" spans="1:5" ht="12.75">
      <c r="A35" s="36" t="s">
        <v>58</v>
      </c>
      <c r="E35" s="37" t="s">
        <v>54</v>
      </c>
    </row>
    <row r="36" spans="1:5" ht="63.75">
      <c r="A36" s="38" t="s">
        <v>59</v>
      </c>
      <c r="E36" s="39" t="s">
        <v>2099</v>
      </c>
    </row>
    <row r="37" spans="1:5" ht="38.25">
      <c r="A37" t="s">
        <v>61</v>
      </c>
      <c r="E37" s="37" t="s">
        <v>2100</v>
      </c>
    </row>
    <row r="38" spans="1:16" ht="12.75">
      <c r="A38" s="26" t="s">
        <v>52</v>
      </c>
      <c s="31" t="s">
        <v>95</v>
      </c>
      <c s="31" t="s">
        <v>1782</v>
      </c>
      <c s="26" t="s">
        <v>54</v>
      </c>
      <c s="32" t="s">
        <v>1783</v>
      </c>
      <c s="33" t="s">
        <v>315</v>
      </c>
      <c s="34">
        <v>724</v>
      </c>
      <c s="35">
        <v>0</v>
      </c>
      <c s="35">
        <f>ROUND(ROUND(H38,2)*ROUND(G38,3),2)</f>
      </c>
      <c s="33" t="s">
        <v>57</v>
      </c>
      <c r="O38">
        <f>(I38*21)/100</f>
      </c>
      <c t="s">
        <v>27</v>
      </c>
    </row>
    <row r="39" spans="1:5" ht="12.75">
      <c r="A39" s="36" t="s">
        <v>58</v>
      </c>
      <c r="E39" s="37" t="s">
        <v>54</v>
      </c>
    </row>
    <row r="40" spans="1:5" ht="89.25">
      <c r="A40" s="38" t="s">
        <v>59</v>
      </c>
      <c r="E40" s="39" t="s">
        <v>2101</v>
      </c>
    </row>
    <row r="41" spans="1:5" ht="25.5">
      <c r="A41" t="s">
        <v>61</v>
      </c>
      <c r="E41" s="37" t="s">
        <v>1785</v>
      </c>
    </row>
    <row r="42" spans="1:16" ht="12.75">
      <c r="A42" s="26" t="s">
        <v>52</v>
      </c>
      <c s="31" t="s">
        <v>44</v>
      </c>
      <c s="31" t="s">
        <v>569</v>
      </c>
      <c s="26" t="s">
        <v>54</v>
      </c>
      <c s="32" t="s">
        <v>570</v>
      </c>
      <c s="33" t="s">
        <v>315</v>
      </c>
      <c s="34">
        <v>724</v>
      </c>
      <c s="35">
        <v>0</v>
      </c>
      <c s="35">
        <f>ROUND(ROUND(H42,2)*ROUND(G42,3),2)</f>
      </c>
      <c s="33" t="s">
        <v>57</v>
      </c>
      <c r="O42">
        <f>(I42*21)/100</f>
      </c>
      <c t="s">
        <v>27</v>
      </c>
    </row>
    <row r="43" spans="1:5" ht="12.75">
      <c r="A43" s="36" t="s">
        <v>58</v>
      </c>
      <c r="E43" s="37" t="s">
        <v>54</v>
      </c>
    </row>
    <row r="44" spans="1:5" ht="89.25">
      <c r="A44" s="38" t="s">
        <v>59</v>
      </c>
      <c r="E44" s="39" t="s">
        <v>2101</v>
      </c>
    </row>
    <row r="45" spans="1:5" ht="38.25">
      <c r="A45" t="s">
        <v>61</v>
      </c>
      <c r="E45" s="37" t="s">
        <v>571</v>
      </c>
    </row>
    <row r="46" spans="1:16" ht="12.75">
      <c r="A46" s="26" t="s">
        <v>52</v>
      </c>
      <c s="31" t="s">
        <v>46</v>
      </c>
      <c s="31" t="s">
        <v>572</v>
      </c>
      <c s="26" t="s">
        <v>54</v>
      </c>
      <c s="32" t="s">
        <v>573</v>
      </c>
      <c s="33" t="s">
        <v>71</v>
      </c>
      <c s="34">
        <v>7.24</v>
      </c>
      <c s="35">
        <v>0</v>
      </c>
      <c s="35">
        <f>ROUND(ROUND(H46,2)*ROUND(G46,3),2)</f>
      </c>
      <c s="33" t="s">
        <v>57</v>
      </c>
      <c r="O46">
        <f>(I46*21)/100</f>
      </c>
      <c t="s">
        <v>27</v>
      </c>
    </row>
    <row r="47" spans="1:5" ht="12.75">
      <c r="A47" s="36" t="s">
        <v>58</v>
      </c>
      <c r="E47" s="37" t="s">
        <v>54</v>
      </c>
    </row>
    <row r="48" spans="1:5" ht="102">
      <c r="A48" s="38" t="s">
        <v>59</v>
      </c>
      <c r="E48" s="39" t="s">
        <v>2102</v>
      </c>
    </row>
    <row r="49" spans="1:5" ht="38.25">
      <c r="A49" t="s">
        <v>61</v>
      </c>
      <c r="E49" s="37" t="s">
        <v>575</v>
      </c>
    </row>
    <row r="50" spans="1:16" ht="12.75">
      <c r="A50" s="26" t="s">
        <v>52</v>
      </c>
      <c s="31" t="s">
        <v>48</v>
      </c>
      <c s="31" t="s">
        <v>1787</v>
      </c>
      <c s="26" t="s">
        <v>54</v>
      </c>
      <c s="32" t="s">
        <v>1788</v>
      </c>
      <c s="33" t="s">
        <v>82</v>
      </c>
      <c s="34">
        <v>6</v>
      </c>
      <c s="35">
        <v>0</v>
      </c>
      <c s="35">
        <f>ROUND(ROUND(H50,2)*ROUND(G50,3),2)</f>
      </c>
      <c s="33" t="s">
        <v>325</v>
      </c>
      <c r="O50">
        <f>(I50*21)/100</f>
      </c>
      <c t="s">
        <v>27</v>
      </c>
    </row>
    <row r="51" spans="1:5" ht="12.75">
      <c r="A51" s="36" t="s">
        <v>58</v>
      </c>
      <c r="E51" s="37" t="s">
        <v>54</v>
      </c>
    </row>
    <row r="52" spans="1:5" ht="12.75">
      <c r="A52" s="38" t="s">
        <v>59</v>
      </c>
      <c r="E52" s="39" t="s">
        <v>2061</v>
      </c>
    </row>
    <row r="53" spans="1:5" ht="12.75">
      <c r="A53" t="s">
        <v>61</v>
      </c>
      <c r="E53" s="37" t="s">
        <v>1790</v>
      </c>
    </row>
    <row r="54" spans="1:16" ht="25.5">
      <c r="A54" s="26" t="s">
        <v>52</v>
      </c>
      <c s="31" t="s">
        <v>111</v>
      </c>
      <c s="31" t="s">
        <v>2103</v>
      </c>
      <c s="26" t="s">
        <v>54</v>
      </c>
      <c s="32" t="s">
        <v>1792</v>
      </c>
      <c s="33" t="s">
        <v>294</v>
      </c>
      <c s="34">
        <v>1</v>
      </c>
      <c s="35">
        <v>0</v>
      </c>
      <c s="35">
        <f>ROUND(ROUND(H54,2)*ROUND(G54,3),2)</f>
      </c>
      <c s="33" t="s">
        <v>325</v>
      </c>
      <c r="O54">
        <f>(I54*21)/100</f>
      </c>
      <c t="s">
        <v>27</v>
      </c>
    </row>
    <row r="55" spans="1:5" ht="12.75">
      <c r="A55" s="36" t="s">
        <v>58</v>
      </c>
      <c r="E55" s="37" t="s">
        <v>54</v>
      </c>
    </row>
    <row r="56" spans="1:5" ht="38.25">
      <c r="A56" s="38" t="s">
        <v>59</v>
      </c>
      <c r="E56" s="39" t="s">
        <v>2062</v>
      </c>
    </row>
    <row r="57" spans="1:5" ht="12.75">
      <c r="A57" t="s">
        <v>61</v>
      </c>
      <c r="E57" s="37" t="s">
        <v>1794</v>
      </c>
    </row>
    <row r="58" spans="1:16" ht="25.5">
      <c r="A58" s="26" t="s">
        <v>52</v>
      </c>
      <c s="31" t="s">
        <v>115</v>
      </c>
      <c s="31" t="s">
        <v>716</v>
      </c>
      <c s="26" t="s">
        <v>54</v>
      </c>
      <c s="32" t="s">
        <v>717</v>
      </c>
      <c s="33" t="s">
        <v>71</v>
      </c>
      <c s="34">
        <v>111.7</v>
      </c>
      <c s="35">
        <v>0</v>
      </c>
      <c s="35">
        <f>ROUND(ROUND(H58,2)*ROUND(G58,3),2)</f>
      </c>
      <c s="33" t="s">
        <v>325</v>
      </c>
      <c r="O58">
        <f>(I58*21)/100</f>
      </c>
      <c t="s">
        <v>27</v>
      </c>
    </row>
    <row r="59" spans="1:5" ht="12.75">
      <c r="A59" s="36" t="s">
        <v>58</v>
      </c>
      <c r="E59" s="37" t="s">
        <v>54</v>
      </c>
    </row>
    <row r="60" spans="1:5" ht="51">
      <c r="A60" s="38" t="s">
        <v>59</v>
      </c>
      <c r="E60" s="39" t="s">
        <v>2104</v>
      </c>
    </row>
    <row r="61" spans="1:5" ht="12.75">
      <c r="A61" t="s">
        <v>61</v>
      </c>
      <c r="E61" s="37" t="s">
        <v>579</v>
      </c>
    </row>
    <row r="62" spans="1:18" ht="12.75" customHeight="1">
      <c r="A62" s="6" t="s">
        <v>50</v>
      </c>
      <c s="6"/>
      <c s="41" t="s">
        <v>831</v>
      </c>
      <c s="6"/>
      <c s="29" t="s">
        <v>851</v>
      </c>
      <c s="6"/>
      <c s="6"/>
      <c s="6"/>
      <c s="42">
        <f>0+Q62</f>
      </c>
      <c s="6"/>
      <c r="O62">
        <f>0+R62</f>
      </c>
      <c r="Q62">
        <f>0+I63+I67+I71+I75+I79+I83+I87+I91+I95</f>
      </c>
      <c>
        <f>0+O63+O67+O71+O75+O79+O83+O87+O91+O95</f>
      </c>
    </row>
    <row r="63" spans="1:16" ht="12.75">
      <c r="A63" s="26" t="s">
        <v>52</v>
      </c>
      <c s="31" t="s">
        <v>119</v>
      </c>
      <c s="31" t="s">
        <v>1433</v>
      </c>
      <c s="26" t="s">
        <v>54</v>
      </c>
      <c s="32" t="s">
        <v>1434</v>
      </c>
      <c s="33" t="s">
        <v>315</v>
      </c>
      <c s="34">
        <v>846.93</v>
      </c>
      <c s="35">
        <v>0</v>
      </c>
      <c s="35">
        <f>ROUND(ROUND(H63,2)*ROUND(G63,3),2)</f>
      </c>
      <c s="33" t="s">
        <v>57</v>
      </c>
      <c r="O63">
        <f>(I63*21)/100</f>
      </c>
      <c t="s">
        <v>27</v>
      </c>
    </row>
    <row r="64" spans="1:5" ht="12.75">
      <c r="A64" s="36" t="s">
        <v>58</v>
      </c>
      <c r="E64" s="37" t="s">
        <v>54</v>
      </c>
    </row>
    <row r="65" spans="1:5" ht="76.5">
      <c r="A65" s="38" t="s">
        <v>59</v>
      </c>
      <c r="E65" s="39" t="s">
        <v>2105</v>
      </c>
    </row>
    <row r="66" spans="1:5" ht="51">
      <c r="A66" t="s">
        <v>61</v>
      </c>
      <c r="E66" s="37" t="s">
        <v>1432</v>
      </c>
    </row>
    <row r="67" spans="1:16" ht="12.75">
      <c r="A67" s="26" t="s">
        <v>52</v>
      </c>
      <c s="31" t="s">
        <v>123</v>
      </c>
      <c s="31" t="s">
        <v>1825</v>
      </c>
      <c s="26" t="s">
        <v>54</v>
      </c>
      <c s="32" t="s">
        <v>1826</v>
      </c>
      <c s="33" t="s">
        <v>315</v>
      </c>
      <c s="34">
        <v>236</v>
      </c>
      <c s="35">
        <v>0</v>
      </c>
      <c s="35">
        <f>ROUND(ROUND(H67,2)*ROUND(G67,3),2)</f>
      </c>
      <c s="33" t="s">
        <v>57</v>
      </c>
      <c r="O67">
        <f>(I67*21)/100</f>
      </c>
      <c t="s">
        <v>27</v>
      </c>
    </row>
    <row r="68" spans="1:5" ht="12.75">
      <c r="A68" s="36" t="s">
        <v>58</v>
      </c>
      <c r="E68" s="37" t="s">
        <v>54</v>
      </c>
    </row>
    <row r="69" spans="1:5" ht="76.5">
      <c r="A69" s="38" t="s">
        <v>59</v>
      </c>
      <c r="E69" s="39" t="s">
        <v>2106</v>
      </c>
    </row>
    <row r="70" spans="1:5" ht="102">
      <c r="A70" t="s">
        <v>61</v>
      </c>
      <c r="E70" s="37" t="s">
        <v>1828</v>
      </c>
    </row>
    <row r="71" spans="1:16" ht="12.75">
      <c r="A71" s="26" t="s">
        <v>52</v>
      </c>
      <c s="31" t="s">
        <v>129</v>
      </c>
      <c s="31" t="s">
        <v>1442</v>
      </c>
      <c s="26" t="s">
        <v>54</v>
      </c>
      <c s="32" t="s">
        <v>1443</v>
      </c>
      <c s="33" t="s">
        <v>315</v>
      </c>
      <c s="34">
        <v>846.93</v>
      </c>
      <c s="35">
        <v>0</v>
      </c>
      <c s="35">
        <f>ROUND(ROUND(H71,2)*ROUND(G71,3),2)</f>
      </c>
      <c s="33" t="s">
        <v>57</v>
      </c>
      <c r="O71">
        <f>(I71*21)/100</f>
      </c>
      <c t="s">
        <v>27</v>
      </c>
    </row>
    <row r="72" spans="1:5" ht="12.75">
      <c r="A72" s="36" t="s">
        <v>58</v>
      </c>
      <c r="E72" s="37" t="s">
        <v>54</v>
      </c>
    </row>
    <row r="73" spans="1:5" ht="76.5">
      <c r="A73" s="38" t="s">
        <v>59</v>
      </c>
      <c r="E73" s="39" t="s">
        <v>2107</v>
      </c>
    </row>
    <row r="74" spans="1:5" ht="51">
      <c r="A74" t="s">
        <v>61</v>
      </c>
      <c r="E74" s="37" t="s">
        <v>856</v>
      </c>
    </row>
    <row r="75" spans="1:16" ht="12.75">
      <c r="A75" s="26" t="s">
        <v>52</v>
      </c>
      <c s="31" t="s">
        <v>133</v>
      </c>
      <c s="31" t="s">
        <v>1445</v>
      </c>
      <c s="26" t="s">
        <v>54</v>
      </c>
      <c s="32" t="s">
        <v>1446</v>
      </c>
      <c s="33" t="s">
        <v>315</v>
      </c>
      <c s="34">
        <v>1101.36</v>
      </c>
      <c s="35">
        <v>0</v>
      </c>
      <c s="35">
        <f>ROUND(ROUND(H75,2)*ROUND(G75,3),2)</f>
      </c>
      <c s="33" t="s">
        <v>57</v>
      </c>
      <c r="O75">
        <f>(I75*21)/100</f>
      </c>
      <c t="s">
        <v>27</v>
      </c>
    </row>
    <row r="76" spans="1:5" ht="12.75">
      <c r="A76" s="36" t="s">
        <v>58</v>
      </c>
      <c r="E76" s="37" t="s">
        <v>54</v>
      </c>
    </row>
    <row r="77" spans="1:5" ht="102">
      <c r="A77" s="38" t="s">
        <v>59</v>
      </c>
      <c r="E77" s="39" t="s">
        <v>2108</v>
      </c>
    </row>
    <row r="78" spans="1:5" ht="51">
      <c r="A78" t="s">
        <v>61</v>
      </c>
      <c r="E78" s="37" t="s">
        <v>856</v>
      </c>
    </row>
    <row r="79" spans="1:16" ht="12.75">
      <c r="A79" s="26" t="s">
        <v>52</v>
      </c>
      <c s="31" t="s">
        <v>137</v>
      </c>
      <c s="31" t="s">
        <v>1448</v>
      </c>
      <c s="26" t="s">
        <v>54</v>
      </c>
      <c s="32" t="s">
        <v>1449</v>
      </c>
      <c s="33" t="s">
        <v>315</v>
      </c>
      <c s="34">
        <v>1928</v>
      </c>
      <c s="35">
        <v>0</v>
      </c>
      <c s="35">
        <f>ROUND(ROUND(H79,2)*ROUND(G79,3),2)</f>
      </c>
      <c s="33" t="s">
        <v>57</v>
      </c>
      <c r="O79">
        <f>(I79*21)/100</f>
      </c>
      <c t="s">
        <v>27</v>
      </c>
    </row>
    <row r="80" spans="1:5" ht="12.75">
      <c r="A80" s="36" t="s">
        <v>58</v>
      </c>
      <c r="E80" s="37" t="s">
        <v>54</v>
      </c>
    </row>
    <row r="81" spans="1:5" ht="63.75">
      <c r="A81" s="38" t="s">
        <v>59</v>
      </c>
      <c r="E81" s="39" t="s">
        <v>2109</v>
      </c>
    </row>
    <row r="82" spans="1:5" ht="51">
      <c r="A82" t="s">
        <v>61</v>
      </c>
      <c r="E82" s="37" t="s">
        <v>1451</v>
      </c>
    </row>
    <row r="83" spans="1:16" ht="12.75">
      <c r="A83" s="26" t="s">
        <v>52</v>
      </c>
      <c s="31" t="s">
        <v>141</v>
      </c>
      <c s="31" t="s">
        <v>1993</v>
      </c>
      <c s="26" t="s">
        <v>54</v>
      </c>
      <c s="32" t="s">
        <v>1994</v>
      </c>
      <c s="33" t="s">
        <v>315</v>
      </c>
      <c s="34">
        <v>911</v>
      </c>
      <c s="35">
        <v>0</v>
      </c>
      <c s="35">
        <f>ROUND(ROUND(H83,2)*ROUND(G83,3),2)</f>
      </c>
      <c s="33" t="s">
        <v>57</v>
      </c>
      <c r="O83">
        <f>(I83*21)/100</f>
      </c>
      <c t="s">
        <v>27</v>
      </c>
    </row>
    <row r="84" spans="1:5" ht="12.75">
      <c r="A84" s="36" t="s">
        <v>58</v>
      </c>
      <c r="E84" s="37" t="s">
        <v>54</v>
      </c>
    </row>
    <row r="85" spans="1:5" ht="102">
      <c r="A85" s="38" t="s">
        <v>59</v>
      </c>
      <c r="E85" s="39" t="s">
        <v>2110</v>
      </c>
    </row>
    <row r="86" spans="1:5" ht="140.25">
      <c r="A86" t="s">
        <v>61</v>
      </c>
      <c r="E86" s="37" t="s">
        <v>861</v>
      </c>
    </row>
    <row r="87" spans="1:16" ht="12.75">
      <c r="A87" s="26" t="s">
        <v>52</v>
      </c>
      <c s="31" t="s">
        <v>145</v>
      </c>
      <c s="31" t="s">
        <v>1999</v>
      </c>
      <c s="26" t="s">
        <v>54</v>
      </c>
      <c s="32" t="s">
        <v>2000</v>
      </c>
      <c s="33" t="s">
        <v>315</v>
      </c>
      <c s="34">
        <v>947.44</v>
      </c>
      <c s="35">
        <v>0</v>
      </c>
      <c s="35">
        <f>ROUND(ROUND(H87,2)*ROUND(G87,3),2)</f>
      </c>
      <c s="33" t="s">
        <v>57</v>
      </c>
      <c r="O87">
        <f>(I87*21)/100</f>
      </c>
      <c t="s">
        <v>27</v>
      </c>
    </row>
    <row r="88" spans="1:5" ht="12.75">
      <c r="A88" s="36" t="s">
        <v>58</v>
      </c>
      <c r="E88" s="37" t="s">
        <v>54</v>
      </c>
    </row>
    <row r="89" spans="1:5" ht="102">
      <c r="A89" s="38" t="s">
        <v>59</v>
      </c>
      <c r="E89" s="39" t="s">
        <v>2111</v>
      </c>
    </row>
    <row r="90" spans="1:5" ht="140.25">
      <c r="A90" t="s">
        <v>61</v>
      </c>
      <c r="E90" s="37" t="s">
        <v>861</v>
      </c>
    </row>
    <row r="91" spans="1:16" ht="12.75">
      <c r="A91" s="26" t="s">
        <v>52</v>
      </c>
      <c s="31" t="s">
        <v>149</v>
      </c>
      <c s="31" t="s">
        <v>2011</v>
      </c>
      <c s="26" t="s">
        <v>54</v>
      </c>
      <c s="32" t="s">
        <v>2012</v>
      </c>
      <c s="33" t="s">
        <v>315</v>
      </c>
      <c s="34">
        <v>144.432</v>
      </c>
      <c s="35">
        <v>0</v>
      </c>
      <c s="35">
        <f>ROUND(ROUND(H91,2)*ROUND(G91,3),2)</f>
      </c>
      <c s="33" t="s">
        <v>325</v>
      </c>
      <c r="O91">
        <f>(I91*21)/100</f>
      </c>
      <c t="s">
        <v>27</v>
      </c>
    </row>
    <row r="92" spans="1:5" ht="12.75">
      <c r="A92" s="36" t="s">
        <v>58</v>
      </c>
      <c r="E92" s="37" t="s">
        <v>54</v>
      </c>
    </row>
    <row r="93" spans="1:5" ht="102">
      <c r="A93" s="38" t="s">
        <v>59</v>
      </c>
      <c r="E93" s="39" t="s">
        <v>2112</v>
      </c>
    </row>
    <row r="94" spans="1:5" ht="89.25">
      <c r="A94" t="s">
        <v>61</v>
      </c>
      <c r="E94" s="37" t="s">
        <v>2014</v>
      </c>
    </row>
    <row r="95" spans="1:16" ht="12.75">
      <c r="A95" s="26" t="s">
        <v>52</v>
      </c>
      <c s="31" t="s">
        <v>153</v>
      </c>
      <c s="31" t="s">
        <v>2015</v>
      </c>
      <c s="26" t="s">
        <v>54</v>
      </c>
      <c s="32" t="s">
        <v>2016</v>
      </c>
      <c s="33" t="s">
        <v>315</v>
      </c>
      <c s="34">
        <v>953.75</v>
      </c>
      <c s="35">
        <v>0</v>
      </c>
      <c s="35">
        <f>ROUND(ROUND(H95,2)*ROUND(G95,3),2)</f>
      </c>
      <c s="33" t="s">
        <v>325</v>
      </c>
      <c r="O95">
        <f>(I95*21)/100</f>
      </c>
      <c t="s">
        <v>27</v>
      </c>
    </row>
    <row r="96" spans="1:5" ht="12.75">
      <c r="A96" s="36" t="s">
        <v>58</v>
      </c>
      <c r="E96" s="37" t="s">
        <v>54</v>
      </c>
    </row>
    <row r="97" spans="1:5" ht="102">
      <c r="A97" s="38" t="s">
        <v>59</v>
      </c>
      <c r="E97" s="39" t="s">
        <v>2113</v>
      </c>
    </row>
    <row r="98" spans="1:5" ht="89.25">
      <c r="A98" t="s">
        <v>61</v>
      </c>
      <c r="E98" s="37" t="s">
        <v>2014</v>
      </c>
    </row>
    <row r="99" spans="1:18" ht="12.75" customHeight="1">
      <c r="A99" s="6" t="s">
        <v>50</v>
      </c>
      <c s="6"/>
      <c s="41" t="s">
        <v>290</v>
      </c>
      <c s="6"/>
      <c s="29" t="s">
        <v>291</v>
      </c>
      <c s="6"/>
      <c s="6"/>
      <c s="6"/>
      <c s="42">
        <f>0+Q99</f>
      </c>
      <c s="6"/>
      <c r="O99">
        <f>0+R99</f>
      </c>
      <c r="Q99">
        <f>0+I100+I104+I108+I112+I116</f>
      </c>
      <c>
        <f>0+O100+O104+O108+O112+O116</f>
      </c>
    </row>
    <row r="100" spans="1:16" ht="12.75">
      <c r="A100" s="26" t="s">
        <v>52</v>
      </c>
      <c s="31" t="s">
        <v>159</v>
      </c>
      <c s="31" t="s">
        <v>1851</v>
      </c>
      <c s="26" t="s">
        <v>54</v>
      </c>
      <c s="32" t="s">
        <v>1852</v>
      </c>
      <c s="33" t="s">
        <v>82</v>
      </c>
      <c s="34">
        <v>2</v>
      </c>
      <c s="35">
        <v>0</v>
      </c>
      <c s="35">
        <f>ROUND(ROUND(H100,2)*ROUND(G100,3),2)</f>
      </c>
      <c s="33" t="s">
        <v>57</v>
      </c>
      <c r="O100">
        <f>(I100*21)/100</f>
      </c>
      <c t="s">
        <v>27</v>
      </c>
    </row>
    <row r="101" spans="1:5" ht="12.75">
      <c r="A101" s="36" t="s">
        <v>58</v>
      </c>
      <c r="E101" s="37" t="s">
        <v>54</v>
      </c>
    </row>
    <row r="102" spans="1:5" ht="63.75">
      <c r="A102" s="38" t="s">
        <v>59</v>
      </c>
      <c r="E102" s="39" t="s">
        <v>2114</v>
      </c>
    </row>
    <row r="103" spans="1:5" ht="51">
      <c r="A103" t="s">
        <v>61</v>
      </c>
      <c r="E103" s="37" t="s">
        <v>1854</v>
      </c>
    </row>
    <row r="104" spans="1:16" ht="12.75">
      <c r="A104" s="26" t="s">
        <v>52</v>
      </c>
      <c s="31" t="s">
        <v>164</v>
      </c>
      <c s="31" t="s">
        <v>1492</v>
      </c>
      <c s="26" t="s">
        <v>54</v>
      </c>
      <c s="32" t="s">
        <v>1493</v>
      </c>
      <c s="33" t="s">
        <v>86</v>
      </c>
      <c s="34">
        <v>29</v>
      </c>
      <c s="35">
        <v>0</v>
      </c>
      <c s="35">
        <f>ROUND(ROUND(H104,2)*ROUND(G104,3),2)</f>
      </c>
      <c s="33" t="s">
        <v>57</v>
      </c>
      <c r="O104">
        <f>(I104*21)/100</f>
      </c>
      <c t="s">
        <v>27</v>
      </c>
    </row>
    <row r="105" spans="1:5" ht="12.75">
      <c r="A105" s="36" t="s">
        <v>58</v>
      </c>
      <c r="E105" s="37" t="s">
        <v>54</v>
      </c>
    </row>
    <row r="106" spans="1:5" ht="63.75">
      <c r="A106" s="38" t="s">
        <v>59</v>
      </c>
      <c r="E106" s="39" t="s">
        <v>2115</v>
      </c>
    </row>
    <row r="107" spans="1:5" ht="25.5">
      <c r="A107" t="s">
        <v>61</v>
      </c>
      <c r="E107" s="37" t="s">
        <v>1491</v>
      </c>
    </row>
    <row r="108" spans="1:16" ht="12.75">
      <c r="A108" s="26" t="s">
        <v>52</v>
      </c>
      <c s="31" t="s">
        <v>168</v>
      </c>
      <c s="31" t="s">
        <v>1495</v>
      </c>
      <c s="26" t="s">
        <v>54</v>
      </c>
      <c s="32" t="s">
        <v>1496</v>
      </c>
      <c s="33" t="s">
        <v>86</v>
      </c>
      <c s="34">
        <v>29</v>
      </c>
      <c s="35">
        <v>0</v>
      </c>
      <c s="35">
        <f>ROUND(ROUND(H108,2)*ROUND(G108,3),2)</f>
      </c>
      <c s="33" t="s">
        <v>57</v>
      </c>
      <c r="O108">
        <f>(I108*21)/100</f>
      </c>
      <c t="s">
        <v>27</v>
      </c>
    </row>
    <row r="109" spans="1:5" ht="12.75">
      <c r="A109" s="36" t="s">
        <v>58</v>
      </c>
      <c r="E109" s="37" t="s">
        <v>54</v>
      </c>
    </row>
    <row r="110" spans="1:5" ht="63.75">
      <c r="A110" s="38" t="s">
        <v>59</v>
      </c>
      <c r="E110" s="39" t="s">
        <v>2116</v>
      </c>
    </row>
    <row r="111" spans="1:5" ht="38.25">
      <c r="A111" t="s">
        <v>61</v>
      </c>
      <c r="E111" s="37" t="s">
        <v>1020</v>
      </c>
    </row>
    <row r="112" spans="1:16" ht="12.75">
      <c r="A112" s="26" t="s">
        <v>52</v>
      </c>
      <c s="31" t="s">
        <v>172</v>
      </c>
      <c s="31" t="s">
        <v>318</v>
      </c>
      <c s="26" t="s">
        <v>54</v>
      </c>
      <c s="32" t="s">
        <v>319</v>
      </c>
      <c s="33" t="s">
        <v>71</v>
      </c>
      <c s="34">
        <v>1.46</v>
      </c>
      <c s="35">
        <v>0</v>
      </c>
      <c s="35">
        <f>ROUND(ROUND(H112,2)*ROUND(G112,3),2)</f>
      </c>
      <c s="33" t="s">
        <v>57</v>
      </c>
      <c r="O112">
        <f>(I112*21)/100</f>
      </c>
      <c t="s">
        <v>27</v>
      </c>
    </row>
    <row r="113" spans="1:5" ht="12.75">
      <c r="A113" s="36" t="s">
        <v>58</v>
      </c>
      <c r="E113" s="37" t="s">
        <v>54</v>
      </c>
    </row>
    <row r="114" spans="1:5" ht="76.5">
      <c r="A114" s="38" t="s">
        <v>59</v>
      </c>
      <c r="E114" s="39" t="s">
        <v>2117</v>
      </c>
    </row>
    <row r="115" spans="1:5" ht="102">
      <c r="A115" t="s">
        <v>61</v>
      </c>
      <c r="E115" s="37" t="s">
        <v>321</v>
      </c>
    </row>
    <row r="116" spans="1:16" ht="12.75">
      <c r="A116" s="26" t="s">
        <v>52</v>
      </c>
      <c s="31" t="s">
        <v>178</v>
      </c>
      <c s="31" t="s">
        <v>1498</v>
      </c>
      <c s="26" t="s">
        <v>54</v>
      </c>
      <c s="32" t="s">
        <v>1499</v>
      </c>
      <c s="33" t="s">
        <v>71</v>
      </c>
      <c s="34">
        <v>0.73</v>
      </c>
      <c s="35">
        <v>0</v>
      </c>
      <c s="35">
        <f>ROUND(ROUND(H116,2)*ROUND(G116,3),2)</f>
      </c>
      <c s="33" t="s">
        <v>57</v>
      </c>
      <c r="O116">
        <f>(I116*21)/100</f>
      </c>
      <c t="s">
        <v>27</v>
      </c>
    </row>
    <row r="117" spans="1:5" ht="12.75">
      <c r="A117" s="36" t="s">
        <v>58</v>
      </c>
      <c r="E117" s="37" t="s">
        <v>54</v>
      </c>
    </row>
    <row r="118" spans="1:5" ht="76.5">
      <c r="A118" s="38" t="s">
        <v>59</v>
      </c>
      <c r="E118" s="39" t="s">
        <v>2118</v>
      </c>
    </row>
    <row r="119" spans="1:5" ht="102">
      <c r="A119" t="s">
        <v>61</v>
      </c>
      <c r="E119" s="37" t="s">
        <v>321</v>
      </c>
    </row>
    <row r="120" spans="1:18" ht="12.75" customHeight="1">
      <c r="A120" s="6" t="s">
        <v>50</v>
      </c>
      <c s="6"/>
      <c s="41" t="s">
        <v>176</v>
      </c>
      <c s="6"/>
      <c s="29" t="s">
        <v>177</v>
      </c>
      <c s="6"/>
      <c s="6"/>
      <c s="6"/>
      <c s="42">
        <f>0+Q120</f>
      </c>
      <c s="6"/>
      <c r="O120">
        <f>0+R120</f>
      </c>
      <c r="Q120">
        <f>0+I121+I125</f>
      </c>
      <c>
        <f>0+O121+O125</f>
      </c>
    </row>
    <row r="121" spans="1:16" ht="38.25">
      <c r="A121" s="26" t="s">
        <v>52</v>
      </c>
      <c s="31" t="s">
        <v>452</v>
      </c>
      <c s="31" t="s">
        <v>658</v>
      </c>
      <c s="26" t="s">
        <v>659</v>
      </c>
      <c s="32" t="s">
        <v>660</v>
      </c>
      <c s="33" t="s">
        <v>182</v>
      </c>
      <c s="34">
        <v>138.7</v>
      </c>
      <c s="35">
        <v>0</v>
      </c>
      <c s="35">
        <f>ROUND(ROUND(H121,2)*ROUND(G121,3),2)</f>
      </c>
      <c s="33" t="s">
        <v>325</v>
      </c>
      <c r="O121">
        <f>(I121*21)/100</f>
      </c>
      <c t="s">
        <v>27</v>
      </c>
    </row>
    <row r="122" spans="1:5" ht="12.75">
      <c r="A122" s="36" t="s">
        <v>58</v>
      </c>
      <c r="E122" s="37" t="s">
        <v>183</v>
      </c>
    </row>
    <row r="123" spans="1:5" ht="25.5">
      <c r="A123" s="38" t="s">
        <v>59</v>
      </c>
      <c r="E123" s="39" t="s">
        <v>2119</v>
      </c>
    </row>
    <row r="124" spans="1:5" ht="127.5">
      <c r="A124" t="s">
        <v>61</v>
      </c>
      <c r="E124" s="37" t="s">
        <v>1231</v>
      </c>
    </row>
    <row r="125" spans="1:16" ht="38.25">
      <c r="A125" s="26" t="s">
        <v>52</v>
      </c>
      <c s="31" t="s">
        <v>456</v>
      </c>
      <c s="31" t="s">
        <v>322</v>
      </c>
      <c s="26" t="s">
        <v>323</v>
      </c>
      <c s="32" t="s">
        <v>324</v>
      </c>
      <c s="33" t="s">
        <v>182</v>
      </c>
      <c s="34">
        <v>4.964</v>
      </c>
      <c s="35">
        <v>0</v>
      </c>
      <c s="35">
        <f>ROUND(ROUND(H125,2)*ROUND(G125,3),2)</f>
      </c>
      <c s="33" t="s">
        <v>325</v>
      </c>
      <c r="O125">
        <f>(I125*21)/100</f>
      </c>
      <c t="s">
        <v>27</v>
      </c>
    </row>
    <row r="126" spans="1:5" ht="12.75">
      <c r="A126" s="36" t="s">
        <v>58</v>
      </c>
      <c r="E126" s="37" t="s">
        <v>183</v>
      </c>
    </row>
    <row r="127" spans="1:5" ht="51">
      <c r="A127" s="38" t="s">
        <v>59</v>
      </c>
      <c r="E127" s="39" t="s">
        <v>2120</v>
      </c>
    </row>
    <row r="128" spans="1:5" ht="127.5">
      <c r="A128" t="s">
        <v>61</v>
      </c>
      <c r="E128"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0+O9+O54+O71+O88</f>
      </c>
      <c t="s">
        <v>26</v>
      </c>
    </row>
    <row r="3" spans="1:16" ht="15" customHeight="1">
      <c r="A3" t="s">
        <v>12</v>
      </c>
      <c s="12" t="s">
        <v>14</v>
      </c>
      <c s="13" t="s">
        <v>15</v>
      </c>
      <c s="1"/>
      <c s="14" t="s">
        <v>16</v>
      </c>
      <c s="1"/>
      <c s="9"/>
      <c s="8" t="s">
        <v>2121</v>
      </c>
      <c s="43">
        <f>0+I9+I54+I71+I88</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2121</v>
      </c>
      <c s="6"/>
      <c s="18" t="s">
        <v>2122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f>
      </c>
      <c>
        <f>0+O10+O14+O18+O22+O26+O30+O34+O38+O42+O46+O50</f>
      </c>
    </row>
    <row r="10" spans="1:16" ht="12.75">
      <c r="A10" s="26" t="s">
        <v>52</v>
      </c>
      <c s="31" t="s">
        <v>33</v>
      </c>
      <c s="31" t="s">
        <v>521</v>
      </c>
      <c s="26" t="s">
        <v>54</v>
      </c>
      <c s="32" t="s">
        <v>522</v>
      </c>
      <c s="33" t="s">
        <v>71</v>
      </c>
      <c s="34">
        <v>5</v>
      </c>
      <c s="35">
        <v>0</v>
      </c>
      <c s="35">
        <f>ROUND(ROUND(H10,2)*ROUND(G10,3),2)</f>
      </c>
      <c s="33" t="s">
        <v>57</v>
      </c>
      <c r="O10">
        <f>(I10*21)/100</f>
      </c>
      <c t="s">
        <v>27</v>
      </c>
    </row>
    <row r="11" spans="1:5" ht="12.75">
      <c r="A11" s="36" t="s">
        <v>58</v>
      </c>
      <c r="E11" s="37" t="s">
        <v>54</v>
      </c>
    </row>
    <row r="12" spans="1:5" ht="76.5">
      <c r="A12" s="38" t="s">
        <v>59</v>
      </c>
      <c r="E12" s="39" t="s">
        <v>2124</v>
      </c>
    </row>
    <row r="13" spans="1:5" ht="369.75">
      <c r="A13" t="s">
        <v>61</v>
      </c>
      <c r="E13" s="37" t="s">
        <v>524</v>
      </c>
    </row>
    <row r="14" spans="1:16" ht="12.75">
      <c r="A14" s="26" t="s">
        <v>52</v>
      </c>
      <c s="31" t="s">
        <v>27</v>
      </c>
      <c s="31" t="s">
        <v>707</v>
      </c>
      <c s="26" t="s">
        <v>54</v>
      </c>
      <c s="32" t="s">
        <v>708</v>
      </c>
      <c s="33" t="s">
        <v>71</v>
      </c>
      <c s="34">
        <v>5</v>
      </c>
      <c s="35">
        <v>0</v>
      </c>
      <c s="35">
        <f>ROUND(ROUND(H14,2)*ROUND(G14,3),2)</f>
      </c>
      <c s="33" t="s">
        <v>57</v>
      </c>
      <c r="O14">
        <f>(I14*21)/100</f>
      </c>
      <c t="s">
        <v>27</v>
      </c>
    </row>
    <row r="15" spans="1:5" ht="12.75">
      <c r="A15" s="36" t="s">
        <v>58</v>
      </c>
      <c r="E15" s="37" t="s">
        <v>54</v>
      </c>
    </row>
    <row r="16" spans="1:5" ht="25.5">
      <c r="A16" s="38" t="s">
        <v>59</v>
      </c>
      <c r="E16" s="39" t="s">
        <v>2125</v>
      </c>
    </row>
    <row r="17" spans="1:5" ht="191.25">
      <c r="A17" t="s">
        <v>61</v>
      </c>
      <c r="E17" s="37" t="s">
        <v>710</v>
      </c>
    </row>
    <row r="18" spans="1:16" ht="12.75">
      <c r="A18" s="26" t="s">
        <v>52</v>
      </c>
      <c s="31" t="s">
        <v>26</v>
      </c>
      <c s="31" t="s">
        <v>1967</v>
      </c>
      <c s="26" t="s">
        <v>54</v>
      </c>
      <c s="32" t="s">
        <v>1968</v>
      </c>
      <c s="33" t="s">
        <v>71</v>
      </c>
      <c s="34">
        <v>44</v>
      </c>
      <c s="35">
        <v>0</v>
      </c>
      <c s="35">
        <f>ROUND(ROUND(H18,2)*ROUND(G18,3),2)</f>
      </c>
      <c s="33" t="s">
        <v>57</v>
      </c>
      <c r="O18">
        <f>(I18*21)/100</f>
      </c>
      <c t="s">
        <v>27</v>
      </c>
    </row>
    <row r="19" spans="1:5" ht="12.75">
      <c r="A19" s="36" t="s">
        <v>58</v>
      </c>
      <c r="E19" s="37" t="s">
        <v>54</v>
      </c>
    </row>
    <row r="20" spans="1:5" ht="89.25">
      <c r="A20" s="38" t="s">
        <v>59</v>
      </c>
      <c r="E20" s="39" t="s">
        <v>2126</v>
      </c>
    </row>
    <row r="21" spans="1:5" ht="267.75">
      <c r="A21" t="s">
        <v>61</v>
      </c>
      <c r="E21" s="37" t="s">
        <v>706</v>
      </c>
    </row>
    <row r="22" spans="1:16" ht="12.75">
      <c r="A22" s="26" t="s">
        <v>52</v>
      </c>
      <c s="31" t="s">
        <v>37</v>
      </c>
      <c s="31" t="s">
        <v>541</v>
      </c>
      <c s="26" t="s">
        <v>54</v>
      </c>
      <c s="32" t="s">
        <v>542</v>
      </c>
      <c s="33" t="s">
        <v>71</v>
      </c>
      <c s="34">
        <v>0.5</v>
      </c>
      <c s="35">
        <v>0</v>
      </c>
      <c s="35">
        <f>ROUND(ROUND(H22,2)*ROUND(G22,3),2)</f>
      </c>
      <c s="33" t="s">
        <v>57</v>
      </c>
      <c r="O22">
        <f>(I22*21)/100</f>
      </c>
      <c t="s">
        <v>27</v>
      </c>
    </row>
    <row r="23" spans="1:5" ht="12.75">
      <c r="A23" s="36" t="s">
        <v>58</v>
      </c>
      <c r="E23" s="37" t="s">
        <v>54</v>
      </c>
    </row>
    <row r="24" spans="1:5" ht="76.5">
      <c r="A24" s="38" t="s">
        <v>59</v>
      </c>
      <c r="E24" s="39" t="s">
        <v>2127</v>
      </c>
    </row>
    <row r="25" spans="1:5" ht="229.5">
      <c r="A25" t="s">
        <v>61</v>
      </c>
      <c r="E25" s="37" t="s">
        <v>544</v>
      </c>
    </row>
    <row r="26" spans="1:16" ht="12.75">
      <c r="A26" s="26" t="s">
        <v>52</v>
      </c>
      <c s="31" t="s">
        <v>39</v>
      </c>
      <c s="31" t="s">
        <v>557</v>
      </c>
      <c s="26" t="s">
        <v>54</v>
      </c>
      <c s="32" t="s">
        <v>558</v>
      </c>
      <c s="33" t="s">
        <v>315</v>
      </c>
      <c s="34">
        <v>71.61</v>
      </c>
      <c s="35">
        <v>0</v>
      </c>
      <c s="35">
        <f>ROUND(ROUND(H26,2)*ROUND(G26,3),2)</f>
      </c>
      <c s="33" t="s">
        <v>57</v>
      </c>
      <c r="O26">
        <f>(I26*21)/100</f>
      </c>
      <c t="s">
        <v>27</v>
      </c>
    </row>
    <row r="27" spans="1:5" ht="12.75">
      <c r="A27" s="36" t="s">
        <v>58</v>
      </c>
      <c r="E27" s="37" t="s">
        <v>54</v>
      </c>
    </row>
    <row r="28" spans="1:5" ht="63.75">
      <c r="A28" s="38" t="s">
        <v>59</v>
      </c>
      <c r="E28" s="39" t="s">
        <v>2128</v>
      </c>
    </row>
    <row r="29" spans="1:5" ht="25.5">
      <c r="A29" t="s">
        <v>61</v>
      </c>
      <c r="E29" s="37" t="s">
        <v>560</v>
      </c>
    </row>
    <row r="30" spans="1:16" ht="12.75">
      <c r="A30" s="26" t="s">
        <v>52</v>
      </c>
      <c s="31" t="s">
        <v>41</v>
      </c>
      <c s="31" t="s">
        <v>561</v>
      </c>
      <c s="26" t="s">
        <v>54</v>
      </c>
      <c s="32" t="s">
        <v>562</v>
      </c>
      <c s="33" t="s">
        <v>315</v>
      </c>
      <c s="34">
        <v>20</v>
      </c>
      <c s="35">
        <v>0</v>
      </c>
      <c s="35">
        <f>ROUND(ROUND(H30,2)*ROUND(G30,3),2)</f>
      </c>
      <c s="33" t="s">
        <v>57</v>
      </c>
      <c r="O30">
        <f>(I30*21)/100</f>
      </c>
      <c t="s">
        <v>27</v>
      </c>
    </row>
    <row r="31" spans="1:5" ht="12.75">
      <c r="A31" s="36" t="s">
        <v>58</v>
      </c>
      <c r="E31" s="37" t="s">
        <v>54</v>
      </c>
    </row>
    <row r="32" spans="1:5" ht="63.75">
      <c r="A32" s="38" t="s">
        <v>59</v>
      </c>
      <c r="E32" s="39" t="s">
        <v>2129</v>
      </c>
    </row>
    <row r="33" spans="1:5" ht="38.25">
      <c r="A33" t="s">
        <v>61</v>
      </c>
      <c r="E33" s="37" t="s">
        <v>564</v>
      </c>
    </row>
    <row r="34" spans="1:16" ht="12.75">
      <c r="A34" s="26" t="s">
        <v>52</v>
      </c>
      <c s="31" t="s">
        <v>90</v>
      </c>
      <c s="31" t="s">
        <v>1782</v>
      </c>
      <c s="26" t="s">
        <v>54</v>
      </c>
      <c s="32" t="s">
        <v>1783</v>
      </c>
      <c s="33" t="s">
        <v>315</v>
      </c>
      <c s="34">
        <v>20</v>
      </c>
      <c s="35">
        <v>0</v>
      </c>
      <c s="35">
        <f>ROUND(ROUND(H34,2)*ROUND(G34,3),2)</f>
      </c>
      <c s="33" t="s">
        <v>57</v>
      </c>
      <c r="O34">
        <f>(I34*21)/100</f>
      </c>
      <c t="s">
        <v>27</v>
      </c>
    </row>
    <row r="35" spans="1:5" ht="12.75">
      <c r="A35" s="36" t="s">
        <v>58</v>
      </c>
      <c r="E35" s="37" t="s">
        <v>54</v>
      </c>
    </row>
    <row r="36" spans="1:5" ht="63.75">
      <c r="A36" s="38" t="s">
        <v>59</v>
      </c>
      <c r="E36" s="39" t="s">
        <v>2130</v>
      </c>
    </row>
    <row r="37" spans="1:5" ht="25.5">
      <c r="A37" t="s">
        <v>61</v>
      </c>
      <c r="E37" s="37" t="s">
        <v>1785</v>
      </c>
    </row>
    <row r="38" spans="1:16" ht="12.75">
      <c r="A38" s="26" t="s">
        <v>52</v>
      </c>
      <c s="31" t="s">
        <v>95</v>
      </c>
      <c s="31" t="s">
        <v>569</v>
      </c>
      <c s="26" t="s">
        <v>54</v>
      </c>
      <c s="32" t="s">
        <v>570</v>
      </c>
      <c s="33" t="s">
        <v>315</v>
      </c>
      <c s="34">
        <v>20</v>
      </c>
      <c s="35">
        <v>0</v>
      </c>
      <c s="35">
        <f>ROUND(ROUND(H38,2)*ROUND(G38,3),2)</f>
      </c>
      <c s="33" t="s">
        <v>57</v>
      </c>
      <c r="O38">
        <f>(I38*21)/100</f>
      </c>
      <c t="s">
        <v>27</v>
      </c>
    </row>
    <row r="39" spans="1:5" ht="12.75">
      <c r="A39" s="36" t="s">
        <v>58</v>
      </c>
      <c r="E39" s="37" t="s">
        <v>54</v>
      </c>
    </row>
    <row r="40" spans="1:5" ht="63.75">
      <c r="A40" s="38" t="s">
        <v>59</v>
      </c>
      <c r="E40" s="39" t="s">
        <v>2130</v>
      </c>
    </row>
    <row r="41" spans="1:5" ht="38.25">
      <c r="A41" t="s">
        <v>61</v>
      </c>
      <c r="E41" s="37" t="s">
        <v>571</v>
      </c>
    </row>
    <row r="42" spans="1:16" ht="12.75">
      <c r="A42" s="26" t="s">
        <v>52</v>
      </c>
      <c s="31" t="s">
        <v>44</v>
      </c>
      <c s="31" t="s">
        <v>572</v>
      </c>
      <c s="26" t="s">
        <v>54</v>
      </c>
      <c s="32" t="s">
        <v>573</v>
      </c>
      <c s="33" t="s">
        <v>71</v>
      </c>
      <c s="34">
        <v>0.2</v>
      </c>
      <c s="35">
        <v>0</v>
      </c>
      <c s="35">
        <f>ROUND(ROUND(H42,2)*ROUND(G42,3),2)</f>
      </c>
      <c s="33" t="s">
        <v>57</v>
      </c>
      <c r="O42">
        <f>(I42*21)/100</f>
      </c>
      <c t="s">
        <v>27</v>
      </c>
    </row>
    <row r="43" spans="1:5" ht="12.75">
      <c r="A43" s="36" t="s">
        <v>58</v>
      </c>
      <c r="E43" s="37" t="s">
        <v>54</v>
      </c>
    </row>
    <row r="44" spans="1:5" ht="76.5">
      <c r="A44" s="38" t="s">
        <v>59</v>
      </c>
      <c r="E44" s="39" t="s">
        <v>2131</v>
      </c>
    </row>
    <row r="45" spans="1:5" ht="38.25">
      <c r="A45" t="s">
        <v>61</v>
      </c>
      <c r="E45" s="37" t="s">
        <v>575</v>
      </c>
    </row>
    <row r="46" spans="1:16" ht="12.75">
      <c r="A46" s="26" t="s">
        <v>52</v>
      </c>
      <c s="31" t="s">
        <v>46</v>
      </c>
      <c s="31" t="s">
        <v>1787</v>
      </c>
      <c s="26" t="s">
        <v>54</v>
      </c>
      <c s="32" t="s">
        <v>1788</v>
      </c>
      <c s="33" t="s">
        <v>82</v>
      </c>
      <c s="34">
        <v>2</v>
      </c>
      <c s="35">
        <v>0</v>
      </c>
      <c s="35">
        <f>ROUND(ROUND(H46,2)*ROUND(G46,3),2)</f>
      </c>
      <c s="33" t="s">
        <v>325</v>
      </c>
      <c r="O46">
        <f>(I46*21)/100</f>
      </c>
      <c t="s">
        <v>27</v>
      </c>
    </row>
    <row r="47" spans="1:5" ht="12.75">
      <c r="A47" s="36" t="s">
        <v>58</v>
      </c>
      <c r="E47" s="37" t="s">
        <v>54</v>
      </c>
    </row>
    <row r="48" spans="1:5" ht="12.75">
      <c r="A48" s="38" t="s">
        <v>59</v>
      </c>
      <c r="E48" s="39" t="s">
        <v>2132</v>
      </c>
    </row>
    <row r="49" spans="1:5" ht="12.75">
      <c r="A49" t="s">
        <v>61</v>
      </c>
      <c r="E49" s="37" t="s">
        <v>1790</v>
      </c>
    </row>
    <row r="50" spans="1:16" ht="25.5">
      <c r="A50" s="26" t="s">
        <v>52</v>
      </c>
      <c s="31" t="s">
        <v>48</v>
      </c>
      <c s="31" t="s">
        <v>716</v>
      </c>
      <c s="26" t="s">
        <v>54</v>
      </c>
      <c s="32" t="s">
        <v>717</v>
      </c>
      <c s="33" t="s">
        <v>71</v>
      </c>
      <c s="34">
        <v>3</v>
      </c>
      <c s="35">
        <v>0</v>
      </c>
      <c s="35">
        <f>ROUND(ROUND(H50,2)*ROUND(G50,3),2)</f>
      </c>
      <c s="33" t="s">
        <v>325</v>
      </c>
      <c r="O50">
        <f>(I50*21)/100</f>
      </c>
      <c t="s">
        <v>27</v>
      </c>
    </row>
    <row r="51" spans="1:5" ht="12.75">
      <c r="A51" s="36" t="s">
        <v>58</v>
      </c>
      <c r="E51" s="37" t="s">
        <v>54</v>
      </c>
    </row>
    <row r="52" spans="1:5" ht="25.5">
      <c r="A52" s="38" t="s">
        <v>59</v>
      </c>
      <c r="E52" s="39" t="s">
        <v>2133</v>
      </c>
    </row>
    <row r="53" spans="1:5" ht="12.75">
      <c r="A53" t="s">
        <v>61</v>
      </c>
      <c r="E53" s="37" t="s">
        <v>579</v>
      </c>
    </row>
    <row r="54" spans="1:18" ht="12.75" customHeight="1">
      <c r="A54" s="6" t="s">
        <v>50</v>
      </c>
      <c s="6"/>
      <c s="41" t="s">
        <v>831</v>
      </c>
      <c s="6"/>
      <c s="29" t="s">
        <v>851</v>
      </c>
      <c s="6"/>
      <c s="6"/>
      <c s="6"/>
      <c s="42">
        <f>0+Q54</f>
      </c>
      <c s="6"/>
      <c r="O54">
        <f>0+R54</f>
      </c>
      <c r="Q54">
        <f>0+I55+I59+I63+I67</f>
      </c>
      <c>
        <f>0+O55+O59+O63+O67</f>
      </c>
    </row>
    <row r="55" spans="1:16" ht="12.75">
      <c r="A55" s="26" t="s">
        <v>52</v>
      </c>
      <c s="31" t="s">
        <v>111</v>
      </c>
      <c s="31" t="s">
        <v>1448</v>
      </c>
      <c s="26" t="s">
        <v>54</v>
      </c>
      <c s="32" t="s">
        <v>1449</v>
      </c>
      <c s="33" t="s">
        <v>315</v>
      </c>
      <c s="34">
        <v>84.63</v>
      </c>
      <c s="35">
        <v>0</v>
      </c>
      <c s="35">
        <f>ROUND(ROUND(H55,2)*ROUND(G55,3),2)</f>
      </c>
      <c s="33" t="s">
        <v>57</v>
      </c>
      <c r="O55">
        <f>(I55*21)/100</f>
      </c>
      <c t="s">
        <v>27</v>
      </c>
    </row>
    <row r="56" spans="1:5" ht="12.75">
      <c r="A56" s="36" t="s">
        <v>58</v>
      </c>
      <c r="E56" s="37" t="s">
        <v>54</v>
      </c>
    </row>
    <row r="57" spans="1:5" ht="63.75">
      <c r="A57" s="38" t="s">
        <v>59</v>
      </c>
      <c r="E57" s="39" t="s">
        <v>2134</v>
      </c>
    </row>
    <row r="58" spans="1:5" ht="51">
      <c r="A58" t="s">
        <v>61</v>
      </c>
      <c r="E58" s="37" t="s">
        <v>1451</v>
      </c>
    </row>
    <row r="59" spans="1:16" ht="12.75">
      <c r="A59" s="26" t="s">
        <v>52</v>
      </c>
      <c s="31" t="s">
        <v>115</v>
      </c>
      <c s="31" t="s">
        <v>1835</v>
      </c>
      <c s="26" t="s">
        <v>54</v>
      </c>
      <c s="32" t="s">
        <v>1836</v>
      </c>
      <c s="33" t="s">
        <v>315</v>
      </c>
      <c s="34">
        <v>59.5</v>
      </c>
      <c s="35">
        <v>0</v>
      </c>
      <c s="35">
        <f>ROUND(ROUND(H59,2)*ROUND(G59,3),2)</f>
      </c>
      <c s="33" t="s">
        <v>57</v>
      </c>
      <c r="O59">
        <f>(I59*21)/100</f>
      </c>
      <c t="s">
        <v>27</v>
      </c>
    </row>
    <row r="60" spans="1:5" ht="12.75">
      <c r="A60" s="36" t="s">
        <v>58</v>
      </c>
      <c r="E60" s="37" t="s">
        <v>54</v>
      </c>
    </row>
    <row r="61" spans="1:5" ht="89.25">
      <c r="A61" s="38" t="s">
        <v>59</v>
      </c>
      <c r="E61" s="39" t="s">
        <v>2135</v>
      </c>
    </row>
    <row r="62" spans="1:5" ht="153">
      <c r="A62" t="s">
        <v>61</v>
      </c>
      <c r="E62" s="37" t="s">
        <v>1838</v>
      </c>
    </row>
    <row r="63" spans="1:16" ht="25.5">
      <c r="A63" s="26" t="s">
        <v>52</v>
      </c>
      <c s="31" t="s">
        <v>119</v>
      </c>
      <c s="31" t="s">
        <v>2136</v>
      </c>
      <c s="26" t="s">
        <v>54</v>
      </c>
      <c s="32" t="s">
        <v>2137</v>
      </c>
      <c s="33" t="s">
        <v>315</v>
      </c>
      <c s="34">
        <v>2.5</v>
      </c>
      <c s="35">
        <v>0</v>
      </c>
      <c s="35">
        <f>ROUND(ROUND(H63,2)*ROUND(G63,3),2)</f>
      </c>
      <c s="33" t="s">
        <v>57</v>
      </c>
      <c r="O63">
        <f>(I63*21)/100</f>
      </c>
      <c t="s">
        <v>27</v>
      </c>
    </row>
    <row r="64" spans="1:5" ht="12.75">
      <c r="A64" s="36" t="s">
        <v>58</v>
      </c>
      <c r="E64" s="37" t="s">
        <v>54</v>
      </c>
    </row>
    <row r="65" spans="1:5" ht="89.25">
      <c r="A65" s="38" t="s">
        <v>59</v>
      </c>
      <c r="E65" s="39" t="s">
        <v>2138</v>
      </c>
    </row>
    <row r="66" spans="1:5" ht="153">
      <c r="A66" t="s">
        <v>61</v>
      </c>
      <c r="E66" s="37" t="s">
        <v>1838</v>
      </c>
    </row>
    <row r="67" spans="1:16" ht="12.75">
      <c r="A67" s="26" t="s">
        <v>52</v>
      </c>
      <c s="31" t="s">
        <v>123</v>
      </c>
      <c s="31" t="s">
        <v>2018</v>
      </c>
      <c s="26" t="s">
        <v>54</v>
      </c>
      <c s="32" t="s">
        <v>2019</v>
      </c>
      <c s="33" t="s">
        <v>315</v>
      </c>
      <c s="34">
        <v>65.1</v>
      </c>
      <c s="35">
        <v>0</v>
      </c>
      <c s="35">
        <f>ROUND(ROUND(H67,2)*ROUND(G67,3),2)</f>
      </c>
      <c s="33" t="s">
        <v>325</v>
      </c>
      <c r="O67">
        <f>(I67*21)/100</f>
      </c>
      <c t="s">
        <v>27</v>
      </c>
    </row>
    <row r="68" spans="1:5" ht="12.75">
      <c r="A68" s="36" t="s">
        <v>58</v>
      </c>
      <c r="E68" s="37" t="s">
        <v>54</v>
      </c>
    </row>
    <row r="69" spans="1:5" ht="89.25">
      <c r="A69" s="38" t="s">
        <v>59</v>
      </c>
      <c r="E69" s="39" t="s">
        <v>2139</v>
      </c>
    </row>
    <row r="70" spans="1:5" ht="89.25">
      <c r="A70" t="s">
        <v>61</v>
      </c>
      <c r="E70" s="37" t="s">
        <v>2014</v>
      </c>
    </row>
    <row r="71" spans="1:18" ht="12.75" customHeight="1">
      <c r="A71" s="6" t="s">
        <v>50</v>
      </c>
      <c s="6"/>
      <c s="41" t="s">
        <v>290</v>
      </c>
      <c s="6"/>
      <c s="29" t="s">
        <v>291</v>
      </c>
      <c s="6"/>
      <c s="6"/>
      <c s="6"/>
      <c s="42">
        <f>0+Q71</f>
      </c>
      <c s="6"/>
      <c r="O71">
        <f>0+R71</f>
      </c>
      <c r="Q71">
        <f>0+I72+I76+I80+I84</f>
      </c>
      <c>
        <f>0+O72+O76+O80+O84</f>
      </c>
    </row>
    <row r="72" spans="1:16" ht="12.75">
      <c r="A72" s="26" t="s">
        <v>52</v>
      </c>
      <c s="31" t="s">
        <v>129</v>
      </c>
      <c s="31" t="s">
        <v>1009</v>
      </c>
      <c s="26" t="s">
        <v>54</v>
      </c>
      <c s="32" t="s">
        <v>1010</v>
      </c>
      <c s="33" t="s">
        <v>86</v>
      </c>
      <c s="34">
        <v>16</v>
      </c>
      <c s="35">
        <v>0</v>
      </c>
      <c s="35">
        <f>ROUND(ROUND(H72,2)*ROUND(G72,3),2)</f>
      </c>
      <c s="33" t="s">
        <v>57</v>
      </c>
      <c r="O72">
        <f>(I72*21)/100</f>
      </c>
      <c t="s">
        <v>27</v>
      </c>
    </row>
    <row r="73" spans="1:5" ht="12.75">
      <c r="A73" s="36" t="s">
        <v>58</v>
      </c>
      <c r="E73" s="37" t="s">
        <v>54</v>
      </c>
    </row>
    <row r="74" spans="1:5" ht="63.75">
      <c r="A74" s="38" t="s">
        <v>59</v>
      </c>
      <c r="E74" s="39" t="s">
        <v>2140</v>
      </c>
    </row>
    <row r="75" spans="1:5" ht="51">
      <c r="A75" t="s">
        <v>61</v>
      </c>
      <c r="E75" s="37" t="s">
        <v>1012</v>
      </c>
    </row>
    <row r="76" spans="1:16" ht="12.75">
      <c r="A76" s="26" t="s">
        <v>52</v>
      </c>
      <c s="31" t="s">
        <v>133</v>
      </c>
      <c s="31" t="s">
        <v>1014</v>
      </c>
      <c s="26" t="s">
        <v>54</v>
      </c>
      <c s="32" t="s">
        <v>1015</v>
      </c>
      <c s="33" t="s">
        <v>86</v>
      </c>
      <c s="34">
        <v>8</v>
      </c>
      <c s="35">
        <v>0</v>
      </c>
      <c s="35">
        <f>ROUND(ROUND(H76,2)*ROUND(G76,3),2)</f>
      </c>
      <c s="33" t="s">
        <v>57</v>
      </c>
      <c r="O76">
        <f>(I76*21)/100</f>
      </c>
      <c t="s">
        <v>27</v>
      </c>
    </row>
    <row r="77" spans="1:5" ht="12.75">
      <c r="A77" s="36" t="s">
        <v>58</v>
      </c>
      <c r="E77" s="37" t="s">
        <v>54</v>
      </c>
    </row>
    <row r="78" spans="1:5" ht="63.75">
      <c r="A78" s="38" t="s">
        <v>59</v>
      </c>
      <c r="E78" s="39" t="s">
        <v>2141</v>
      </c>
    </row>
    <row r="79" spans="1:5" ht="51">
      <c r="A79" t="s">
        <v>61</v>
      </c>
      <c r="E79" s="37" t="s">
        <v>1012</v>
      </c>
    </row>
    <row r="80" spans="1:16" ht="12.75">
      <c r="A80" s="26" t="s">
        <v>52</v>
      </c>
      <c s="31" t="s">
        <v>137</v>
      </c>
      <c s="31" t="s">
        <v>318</v>
      </c>
      <c s="26" t="s">
        <v>54</v>
      </c>
      <c s="32" t="s">
        <v>319</v>
      </c>
      <c s="33" t="s">
        <v>71</v>
      </c>
      <c s="34">
        <v>0.1</v>
      </c>
      <c s="35">
        <v>0</v>
      </c>
      <c s="35">
        <f>ROUND(ROUND(H80,2)*ROUND(G80,3),2)</f>
      </c>
      <c s="33" t="s">
        <v>57</v>
      </c>
      <c r="O80">
        <f>(I80*21)/100</f>
      </c>
      <c t="s">
        <v>27</v>
      </c>
    </row>
    <row r="81" spans="1:5" ht="12.75">
      <c r="A81" s="36" t="s">
        <v>58</v>
      </c>
      <c r="E81" s="37" t="s">
        <v>54</v>
      </c>
    </row>
    <row r="82" spans="1:5" ht="76.5">
      <c r="A82" s="38" t="s">
        <v>59</v>
      </c>
      <c r="E82" s="39" t="s">
        <v>2142</v>
      </c>
    </row>
    <row r="83" spans="1:5" ht="102">
      <c r="A83" t="s">
        <v>61</v>
      </c>
      <c r="E83" s="37" t="s">
        <v>321</v>
      </c>
    </row>
    <row r="84" spans="1:16" ht="12.75">
      <c r="A84" s="26" t="s">
        <v>52</v>
      </c>
      <c s="31" t="s">
        <v>141</v>
      </c>
      <c s="31" t="s">
        <v>1498</v>
      </c>
      <c s="26" t="s">
        <v>54</v>
      </c>
      <c s="32" t="s">
        <v>1499</v>
      </c>
      <c s="33" t="s">
        <v>71</v>
      </c>
      <c s="34">
        <v>0.05</v>
      </c>
      <c s="35">
        <v>0</v>
      </c>
      <c s="35">
        <f>ROUND(ROUND(H84,2)*ROUND(G84,3),2)</f>
      </c>
      <c s="33" t="s">
        <v>57</v>
      </c>
      <c r="O84">
        <f>(I84*21)/100</f>
      </c>
      <c t="s">
        <v>27</v>
      </c>
    </row>
    <row r="85" spans="1:5" ht="12.75">
      <c r="A85" s="36" t="s">
        <v>58</v>
      </c>
      <c r="E85" s="37" t="s">
        <v>54</v>
      </c>
    </row>
    <row r="86" spans="1:5" ht="76.5">
      <c r="A86" s="38" t="s">
        <v>59</v>
      </c>
      <c r="E86" s="39" t="s">
        <v>2143</v>
      </c>
    </row>
    <row r="87" spans="1:5" ht="102">
      <c r="A87" t="s">
        <v>61</v>
      </c>
      <c r="E87" s="37" t="s">
        <v>321</v>
      </c>
    </row>
    <row r="88" spans="1:18" ht="12.75" customHeight="1">
      <c r="A88" s="6" t="s">
        <v>50</v>
      </c>
      <c s="6"/>
      <c s="41" t="s">
        <v>176</v>
      </c>
      <c s="6"/>
      <c s="29" t="s">
        <v>177</v>
      </c>
      <c s="6"/>
      <c s="6"/>
      <c s="6"/>
      <c s="42">
        <f>0+Q88</f>
      </c>
      <c s="6"/>
      <c r="O88">
        <f>0+R88</f>
      </c>
      <c r="Q88">
        <f>0+I89+I93</f>
      </c>
      <c>
        <f>0+O89+O93</f>
      </c>
    </row>
    <row r="89" spans="1:16" ht="38.25">
      <c r="A89" s="26" t="s">
        <v>52</v>
      </c>
      <c s="31" t="s">
        <v>145</v>
      </c>
      <c s="31" t="s">
        <v>658</v>
      </c>
      <c s="26" t="s">
        <v>659</v>
      </c>
      <c s="32" t="s">
        <v>660</v>
      </c>
      <c s="33" t="s">
        <v>182</v>
      </c>
      <c s="34">
        <v>9.5</v>
      </c>
      <c s="35">
        <v>0</v>
      </c>
      <c s="35">
        <f>ROUND(ROUND(H89,2)*ROUND(G89,3),2)</f>
      </c>
      <c s="33" t="s">
        <v>325</v>
      </c>
      <c r="O89">
        <f>(I89*21)/100</f>
      </c>
      <c t="s">
        <v>27</v>
      </c>
    </row>
    <row r="90" spans="1:5" ht="12.75">
      <c r="A90" s="36" t="s">
        <v>58</v>
      </c>
      <c r="E90" s="37" t="s">
        <v>183</v>
      </c>
    </row>
    <row r="91" spans="1:5" ht="25.5">
      <c r="A91" s="38" t="s">
        <v>59</v>
      </c>
      <c r="E91" s="39" t="s">
        <v>2144</v>
      </c>
    </row>
    <row r="92" spans="1:5" ht="127.5">
      <c r="A92" t="s">
        <v>61</v>
      </c>
      <c r="E92" s="37" t="s">
        <v>1231</v>
      </c>
    </row>
    <row r="93" spans="1:16" ht="38.25">
      <c r="A93" s="26" t="s">
        <v>52</v>
      </c>
      <c s="31" t="s">
        <v>149</v>
      </c>
      <c s="31" t="s">
        <v>322</v>
      </c>
      <c s="26" t="s">
        <v>323</v>
      </c>
      <c s="32" t="s">
        <v>324</v>
      </c>
      <c s="33" t="s">
        <v>182</v>
      </c>
      <c s="34">
        <v>0.34</v>
      </c>
      <c s="35">
        <v>0</v>
      </c>
      <c s="35">
        <f>ROUND(ROUND(H93,2)*ROUND(G93,3),2)</f>
      </c>
      <c s="33" t="s">
        <v>325</v>
      </c>
      <c r="O93">
        <f>(I93*21)/100</f>
      </c>
      <c t="s">
        <v>27</v>
      </c>
    </row>
    <row r="94" spans="1:5" ht="12.75">
      <c r="A94" s="36" t="s">
        <v>58</v>
      </c>
      <c r="E94" s="37" t="s">
        <v>183</v>
      </c>
    </row>
    <row r="95" spans="1:5" ht="51">
      <c r="A95" s="38" t="s">
        <v>59</v>
      </c>
      <c r="E95" s="39" t="s">
        <v>2145</v>
      </c>
    </row>
    <row r="96" spans="1:5" ht="127.5">
      <c r="A96" t="s">
        <v>61</v>
      </c>
      <c r="E9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0+O9+O58+O63+O68+O89+O118</f>
      </c>
      <c t="s">
        <v>26</v>
      </c>
    </row>
    <row r="3" spans="1:16" ht="15" customHeight="1">
      <c r="A3" t="s">
        <v>12</v>
      </c>
      <c s="12" t="s">
        <v>14</v>
      </c>
      <c s="13" t="s">
        <v>15</v>
      </c>
      <c s="1"/>
      <c s="14" t="s">
        <v>16</v>
      </c>
      <c s="1"/>
      <c s="9"/>
      <c s="8" t="s">
        <v>2146</v>
      </c>
      <c s="43">
        <f>0+I9+I58+I63+I68+I89+I118</f>
      </c>
      <c s="10"/>
      <c r="O3" t="s">
        <v>23</v>
      </c>
      <c t="s">
        <v>27</v>
      </c>
    </row>
    <row r="4" spans="1:16" ht="15" customHeight="1">
      <c r="A4" t="s">
        <v>17</v>
      </c>
      <c s="12" t="s">
        <v>18</v>
      </c>
      <c s="13" t="s">
        <v>1764</v>
      </c>
      <c s="1"/>
      <c s="14" t="s">
        <v>1765</v>
      </c>
      <c s="1"/>
      <c s="1"/>
      <c s="11"/>
      <c s="11"/>
      <c s="1"/>
      <c r="O4" t="s">
        <v>24</v>
      </c>
      <c t="s">
        <v>27</v>
      </c>
    </row>
    <row r="5" spans="1:16" ht="12.75" customHeight="1">
      <c r="A5" t="s">
        <v>21</v>
      </c>
      <c s="16" t="s">
        <v>22</v>
      </c>
      <c s="17" t="s">
        <v>2146</v>
      </c>
      <c s="6"/>
      <c s="18" t="s">
        <v>2147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f>
      </c>
      <c>
        <f>0+O10+O14+O18+O22+O26+O30+O34+O38+O42+O46+O50+O54</f>
      </c>
    </row>
    <row r="10" spans="1:16" ht="12.75">
      <c r="A10" s="26" t="s">
        <v>52</v>
      </c>
      <c s="31" t="s">
        <v>33</v>
      </c>
      <c s="31" t="s">
        <v>521</v>
      </c>
      <c s="26" t="s">
        <v>54</v>
      </c>
      <c s="32" t="s">
        <v>522</v>
      </c>
      <c s="33" t="s">
        <v>71</v>
      </c>
      <c s="34">
        <v>10.1</v>
      </c>
      <c s="35">
        <v>0</v>
      </c>
      <c s="35">
        <f>ROUND(ROUND(H10,2)*ROUND(G10,3),2)</f>
      </c>
      <c s="33" t="s">
        <v>57</v>
      </c>
      <c r="O10">
        <f>(I10*21)/100</f>
      </c>
      <c t="s">
        <v>27</v>
      </c>
    </row>
    <row r="11" spans="1:5" ht="12.75">
      <c r="A11" s="36" t="s">
        <v>58</v>
      </c>
      <c r="E11" s="37" t="s">
        <v>54</v>
      </c>
    </row>
    <row r="12" spans="1:5" ht="114.75">
      <c r="A12" s="38" t="s">
        <v>59</v>
      </c>
      <c r="E12" s="39" t="s">
        <v>2149</v>
      </c>
    </row>
    <row r="13" spans="1:5" ht="369.75">
      <c r="A13" t="s">
        <v>61</v>
      </c>
      <c r="E13" s="37" t="s">
        <v>524</v>
      </c>
    </row>
    <row r="14" spans="1:16" ht="12.75">
      <c r="A14" s="26" t="s">
        <v>52</v>
      </c>
      <c s="31" t="s">
        <v>27</v>
      </c>
      <c s="31" t="s">
        <v>533</v>
      </c>
      <c s="26" t="s">
        <v>54</v>
      </c>
      <c s="32" t="s">
        <v>534</v>
      </c>
      <c s="33" t="s">
        <v>71</v>
      </c>
      <c s="34">
        <v>22.24</v>
      </c>
      <c s="35">
        <v>0</v>
      </c>
      <c s="35">
        <f>ROUND(ROUND(H14,2)*ROUND(G14,3),2)</f>
      </c>
      <c s="33" t="s">
        <v>57</v>
      </c>
      <c r="O14">
        <f>(I14*21)/100</f>
      </c>
      <c t="s">
        <v>27</v>
      </c>
    </row>
    <row r="15" spans="1:5" ht="12.75">
      <c r="A15" s="36" t="s">
        <v>58</v>
      </c>
      <c r="E15" s="37" t="s">
        <v>54</v>
      </c>
    </row>
    <row r="16" spans="1:5" ht="89.25">
      <c r="A16" s="38" t="s">
        <v>59</v>
      </c>
      <c r="E16" s="39" t="s">
        <v>2150</v>
      </c>
    </row>
    <row r="17" spans="1:5" ht="318.75">
      <c r="A17" t="s">
        <v>61</v>
      </c>
      <c r="E17" s="37" t="s">
        <v>532</v>
      </c>
    </row>
    <row r="18" spans="1:16" ht="12.75">
      <c r="A18" s="26" t="s">
        <v>52</v>
      </c>
      <c s="31" t="s">
        <v>26</v>
      </c>
      <c s="31" t="s">
        <v>707</v>
      </c>
      <c s="26" t="s">
        <v>54</v>
      </c>
      <c s="32" t="s">
        <v>708</v>
      </c>
      <c s="33" t="s">
        <v>71</v>
      </c>
      <c s="34">
        <v>32.34</v>
      </c>
      <c s="35">
        <v>0</v>
      </c>
      <c s="35">
        <f>ROUND(ROUND(H18,2)*ROUND(G18,3),2)</f>
      </c>
      <c s="33" t="s">
        <v>57</v>
      </c>
      <c r="O18">
        <f>(I18*21)/100</f>
      </c>
      <c t="s">
        <v>27</v>
      </c>
    </row>
    <row r="19" spans="1:5" ht="12.75">
      <c r="A19" s="36" t="s">
        <v>58</v>
      </c>
      <c r="E19" s="37" t="s">
        <v>54</v>
      </c>
    </row>
    <row r="20" spans="1:5" ht="51">
      <c r="A20" s="38" t="s">
        <v>59</v>
      </c>
      <c r="E20" s="39" t="s">
        <v>2151</v>
      </c>
    </row>
    <row r="21" spans="1:5" ht="191.25">
      <c r="A21" t="s">
        <v>61</v>
      </c>
      <c r="E21" s="37" t="s">
        <v>710</v>
      </c>
    </row>
    <row r="22" spans="1:16" ht="12.75">
      <c r="A22" s="26" t="s">
        <v>52</v>
      </c>
      <c s="31" t="s">
        <v>37</v>
      </c>
      <c s="31" t="s">
        <v>541</v>
      </c>
      <c s="26" t="s">
        <v>54</v>
      </c>
      <c s="32" t="s">
        <v>542</v>
      </c>
      <c s="33" t="s">
        <v>71</v>
      </c>
      <c s="34">
        <v>48</v>
      </c>
      <c s="35">
        <v>0</v>
      </c>
      <c s="35">
        <f>ROUND(ROUND(H22,2)*ROUND(G22,3),2)</f>
      </c>
      <c s="33" t="s">
        <v>57</v>
      </c>
      <c r="O22">
        <f>(I22*21)/100</f>
      </c>
      <c t="s">
        <v>27</v>
      </c>
    </row>
    <row r="23" spans="1:5" ht="12.75">
      <c r="A23" s="36" t="s">
        <v>58</v>
      </c>
      <c r="E23" s="37" t="s">
        <v>54</v>
      </c>
    </row>
    <row r="24" spans="1:5" ht="76.5">
      <c r="A24" s="38" t="s">
        <v>59</v>
      </c>
      <c r="E24" s="39" t="s">
        <v>2152</v>
      </c>
    </row>
    <row r="25" spans="1:5" ht="229.5">
      <c r="A25" t="s">
        <v>61</v>
      </c>
      <c r="E25" s="37" t="s">
        <v>544</v>
      </c>
    </row>
    <row r="26" spans="1:16" ht="12.75">
      <c r="A26" s="26" t="s">
        <v>52</v>
      </c>
      <c s="31" t="s">
        <v>39</v>
      </c>
      <c s="31" t="s">
        <v>557</v>
      </c>
      <c s="26" t="s">
        <v>54</v>
      </c>
      <c s="32" t="s">
        <v>558</v>
      </c>
      <c s="33" t="s">
        <v>315</v>
      </c>
      <c s="34">
        <v>999.7</v>
      </c>
      <c s="35">
        <v>0</v>
      </c>
      <c s="35">
        <f>ROUND(ROUND(H26,2)*ROUND(G26,3),2)</f>
      </c>
      <c s="33" t="s">
        <v>57</v>
      </c>
      <c r="O26">
        <f>(I26*21)/100</f>
      </c>
      <c t="s">
        <v>27</v>
      </c>
    </row>
    <row r="27" spans="1:5" ht="12.75">
      <c r="A27" s="36" t="s">
        <v>58</v>
      </c>
      <c r="E27" s="37" t="s">
        <v>54</v>
      </c>
    </row>
    <row r="28" spans="1:5" ht="63.75">
      <c r="A28" s="38" t="s">
        <v>59</v>
      </c>
      <c r="E28" s="39" t="s">
        <v>2153</v>
      </c>
    </row>
    <row r="29" spans="1:5" ht="25.5">
      <c r="A29" t="s">
        <v>61</v>
      </c>
      <c r="E29" s="37" t="s">
        <v>560</v>
      </c>
    </row>
    <row r="30" spans="1:16" ht="12.75">
      <c r="A30" s="26" t="s">
        <v>52</v>
      </c>
      <c s="31" t="s">
        <v>41</v>
      </c>
      <c s="31" t="s">
        <v>561</v>
      </c>
      <c s="26" t="s">
        <v>54</v>
      </c>
      <c s="32" t="s">
        <v>562</v>
      </c>
      <c s="33" t="s">
        <v>315</v>
      </c>
      <c s="34">
        <v>50</v>
      </c>
      <c s="35">
        <v>0</v>
      </c>
      <c s="35">
        <f>ROUND(ROUND(H30,2)*ROUND(G30,3),2)</f>
      </c>
      <c s="33" t="s">
        <v>57</v>
      </c>
      <c r="O30">
        <f>(I30*21)/100</f>
      </c>
      <c t="s">
        <v>27</v>
      </c>
    </row>
    <row r="31" spans="1:5" ht="12.75">
      <c r="A31" s="36" t="s">
        <v>58</v>
      </c>
      <c r="E31" s="37" t="s">
        <v>54</v>
      </c>
    </row>
    <row r="32" spans="1:5" ht="63.75">
      <c r="A32" s="38" t="s">
        <v>59</v>
      </c>
      <c r="E32" s="39" t="s">
        <v>2154</v>
      </c>
    </row>
    <row r="33" spans="1:5" ht="38.25">
      <c r="A33" t="s">
        <v>61</v>
      </c>
      <c r="E33" s="37" t="s">
        <v>564</v>
      </c>
    </row>
    <row r="34" spans="1:16" ht="12.75">
      <c r="A34" s="26" t="s">
        <v>52</v>
      </c>
      <c s="31" t="s">
        <v>90</v>
      </c>
      <c s="31" t="s">
        <v>1782</v>
      </c>
      <c s="26" t="s">
        <v>54</v>
      </c>
      <c s="32" t="s">
        <v>1783</v>
      </c>
      <c s="33" t="s">
        <v>315</v>
      </c>
      <c s="34">
        <v>50</v>
      </c>
      <c s="35">
        <v>0</v>
      </c>
      <c s="35">
        <f>ROUND(ROUND(H34,2)*ROUND(G34,3),2)</f>
      </c>
      <c s="33" t="s">
        <v>57</v>
      </c>
      <c r="O34">
        <f>(I34*21)/100</f>
      </c>
      <c t="s">
        <v>27</v>
      </c>
    </row>
    <row r="35" spans="1:5" ht="12.75">
      <c r="A35" s="36" t="s">
        <v>58</v>
      </c>
      <c r="E35" s="37" t="s">
        <v>54</v>
      </c>
    </row>
    <row r="36" spans="1:5" ht="63.75">
      <c r="A36" s="38" t="s">
        <v>59</v>
      </c>
      <c r="E36" s="39" t="s">
        <v>2155</v>
      </c>
    </row>
    <row r="37" spans="1:5" ht="25.5">
      <c r="A37" t="s">
        <v>61</v>
      </c>
      <c r="E37" s="37" t="s">
        <v>1785</v>
      </c>
    </row>
    <row r="38" spans="1:16" ht="12.75">
      <c r="A38" s="26" t="s">
        <v>52</v>
      </c>
      <c s="31" t="s">
        <v>95</v>
      </c>
      <c s="31" t="s">
        <v>569</v>
      </c>
      <c s="26" t="s">
        <v>54</v>
      </c>
      <c s="32" t="s">
        <v>570</v>
      </c>
      <c s="33" t="s">
        <v>315</v>
      </c>
      <c s="34">
        <v>50</v>
      </c>
      <c s="35">
        <v>0</v>
      </c>
      <c s="35">
        <f>ROUND(ROUND(H38,2)*ROUND(G38,3),2)</f>
      </c>
      <c s="33" t="s">
        <v>57</v>
      </c>
      <c r="O38">
        <f>(I38*21)/100</f>
      </c>
      <c t="s">
        <v>27</v>
      </c>
    </row>
    <row r="39" spans="1:5" ht="12.75">
      <c r="A39" s="36" t="s">
        <v>58</v>
      </c>
      <c r="E39" s="37" t="s">
        <v>54</v>
      </c>
    </row>
    <row r="40" spans="1:5" ht="63.75">
      <c r="A40" s="38" t="s">
        <v>59</v>
      </c>
      <c r="E40" s="39" t="s">
        <v>2155</v>
      </c>
    </row>
    <row r="41" spans="1:5" ht="38.25">
      <c r="A41" t="s">
        <v>61</v>
      </c>
      <c r="E41" s="37" t="s">
        <v>571</v>
      </c>
    </row>
    <row r="42" spans="1:16" ht="12.75">
      <c r="A42" s="26" t="s">
        <v>52</v>
      </c>
      <c s="31" t="s">
        <v>44</v>
      </c>
      <c s="31" t="s">
        <v>572</v>
      </c>
      <c s="26" t="s">
        <v>54</v>
      </c>
      <c s="32" t="s">
        <v>573</v>
      </c>
      <c s="33" t="s">
        <v>71</v>
      </c>
      <c s="34">
        <v>0.5</v>
      </c>
      <c s="35">
        <v>0</v>
      </c>
      <c s="35">
        <f>ROUND(ROUND(H42,2)*ROUND(G42,3),2)</f>
      </c>
      <c s="33" t="s">
        <v>57</v>
      </c>
      <c r="O42">
        <f>(I42*21)/100</f>
      </c>
      <c t="s">
        <v>27</v>
      </c>
    </row>
    <row r="43" spans="1:5" ht="12.75">
      <c r="A43" s="36" t="s">
        <v>58</v>
      </c>
      <c r="E43" s="37" t="s">
        <v>54</v>
      </c>
    </row>
    <row r="44" spans="1:5" ht="76.5">
      <c r="A44" s="38" t="s">
        <v>59</v>
      </c>
      <c r="E44" s="39" t="s">
        <v>2156</v>
      </c>
    </row>
    <row r="45" spans="1:5" ht="38.25">
      <c r="A45" t="s">
        <v>61</v>
      </c>
      <c r="E45" s="37" t="s">
        <v>575</v>
      </c>
    </row>
    <row r="46" spans="1:16" ht="12.75">
      <c r="A46" s="26" t="s">
        <v>52</v>
      </c>
      <c s="31" t="s">
        <v>46</v>
      </c>
      <c s="31" t="s">
        <v>1787</v>
      </c>
      <c s="26" t="s">
        <v>54</v>
      </c>
      <c s="32" t="s">
        <v>1788</v>
      </c>
      <c s="33" t="s">
        <v>82</v>
      </c>
      <c s="34">
        <v>8</v>
      </c>
      <c s="35">
        <v>0</v>
      </c>
      <c s="35">
        <f>ROUND(ROUND(H46,2)*ROUND(G46,3),2)</f>
      </c>
      <c s="33" t="s">
        <v>325</v>
      </c>
      <c r="O46">
        <f>(I46*21)/100</f>
      </c>
      <c t="s">
        <v>27</v>
      </c>
    </row>
    <row r="47" spans="1:5" ht="12.75">
      <c r="A47" s="36" t="s">
        <v>58</v>
      </c>
      <c r="E47" s="37" t="s">
        <v>54</v>
      </c>
    </row>
    <row r="48" spans="1:5" ht="12.75">
      <c r="A48" s="38" t="s">
        <v>59</v>
      </c>
      <c r="E48" s="39" t="s">
        <v>2157</v>
      </c>
    </row>
    <row r="49" spans="1:5" ht="12.75">
      <c r="A49" t="s">
        <v>61</v>
      </c>
      <c r="E49" s="37" t="s">
        <v>1790</v>
      </c>
    </row>
    <row r="50" spans="1:16" ht="25.5">
      <c r="A50" s="26" t="s">
        <v>52</v>
      </c>
      <c s="31" t="s">
        <v>48</v>
      </c>
      <c s="31" t="s">
        <v>1791</v>
      </c>
      <c s="26" t="s">
        <v>54</v>
      </c>
      <c s="32" t="s">
        <v>1792</v>
      </c>
      <c s="33" t="s">
        <v>294</v>
      </c>
      <c s="34">
        <v>1</v>
      </c>
      <c s="35">
        <v>0</v>
      </c>
      <c s="35">
        <f>ROUND(ROUND(H50,2)*ROUND(G50,3),2)</f>
      </c>
      <c s="33" t="s">
        <v>325</v>
      </c>
      <c r="O50">
        <f>(I50*21)/100</f>
      </c>
      <c t="s">
        <v>27</v>
      </c>
    </row>
    <row r="51" spans="1:5" ht="12.75">
      <c r="A51" s="36" t="s">
        <v>58</v>
      </c>
      <c r="E51" s="37" t="s">
        <v>54</v>
      </c>
    </row>
    <row r="52" spans="1:5" ht="38.25">
      <c r="A52" s="38" t="s">
        <v>59</v>
      </c>
      <c r="E52" s="39" t="s">
        <v>2062</v>
      </c>
    </row>
    <row r="53" spans="1:5" ht="12.75">
      <c r="A53" t="s">
        <v>61</v>
      </c>
      <c r="E53" s="37" t="s">
        <v>1794</v>
      </c>
    </row>
    <row r="54" spans="1:16" ht="25.5">
      <c r="A54" s="26" t="s">
        <v>52</v>
      </c>
      <c s="31" t="s">
        <v>111</v>
      </c>
      <c s="31" t="s">
        <v>716</v>
      </c>
      <c s="26" t="s">
        <v>54</v>
      </c>
      <c s="32" t="s">
        <v>717</v>
      </c>
      <c s="33" t="s">
        <v>71</v>
      </c>
      <c s="34">
        <v>7.5</v>
      </c>
      <c s="35">
        <v>0</v>
      </c>
      <c s="35">
        <f>ROUND(ROUND(H54,2)*ROUND(G54,3),2)</f>
      </c>
      <c s="33" t="s">
        <v>325</v>
      </c>
      <c r="O54">
        <f>(I54*21)/100</f>
      </c>
      <c t="s">
        <v>27</v>
      </c>
    </row>
    <row r="55" spans="1:5" ht="12.75">
      <c r="A55" s="36" t="s">
        <v>58</v>
      </c>
      <c r="E55" s="37" t="s">
        <v>54</v>
      </c>
    </row>
    <row r="56" spans="1:5" ht="25.5">
      <c r="A56" s="38" t="s">
        <v>59</v>
      </c>
      <c r="E56" s="39" t="s">
        <v>2158</v>
      </c>
    </row>
    <row r="57" spans="1:5" ht="12.75">
      <c r="A57" t="s">
        <v>61</v>
      </c>
      <c r="E57" s="37" t="s">
        <v>579</v>
      </c>
    </row>
    <row r="58" spans="1:18" ht="12.75" customHeight="1">
      <c r="A58" s="6" t="s">
        <v>50</v>
      </c>
      <c s="6"/>
      <c s="41" t="s">
        <v>145</v>
      </c>
      <c s="6"/>
      <c s="29" t="s">
        <v>580</v>
      </c>
      <c s="6"/>
      <c s="6"/>
      <c s="6"/>
      <c s="42">
        <f>0+Q58</f>
      </c>
      <c s="6"/>
      <c r="O58">
        <f>0+R58</f>
      </c>
      <c r="Q58">
        <f>0+I59</f>
      </c>
      <c>
        <f>0+O59</f>
      </c>
    </row>
    <row r="59" spans="1:16" ht="12.75">
      <c r="A59" s="26" t="s">
        <v>52</v>
      </c>
      <c s="31" t="s">
        <v>115</v>
      </c>
      <c s="31" t="s">
        <v>2159</v>
      </c>
      <c s="26" t="s">
        <v>54</v>
      </c>
      <c s="32" t="s">
        <v>2160</v>
      </c>
      <c s="33" t="s">
        <v>71</v>
      </c>
      <c s="34">
        <v>20.016</v>
      </c>
      <c s="35">
        <v>0</v>
      </c>
      <c s="35">
        <f>ROUND(ROUND(H59,2)*ROUND(G59,3),2)</f>
      </c>
      <c s="33" t="s">
        <v>57</v>
      </c>
      <c r="O59">
        <f>(I59*21)/100</f>
      </c>
      <c t="s">
        <v>27</v>
      </c>
    </row>
    <row r="60" spans="1:5" ht="12.75">
      <c r="A60" s="36" t="s">
        <v>58</v>
      </c>
      <c r="E60" s="37" t="s">
        <v>54</v>
      </c>
    </row>
    <row r="61" spans="1:5" ht="89.25">
      <c r="A61" s="38" t="s">
        <v>59</v>
      </c>
      <c r="E61" s="39" t="s">
        <v>2161</v>
      </c>
    </row>
    <row r="62" spans="1:5" ht="369.75">
      <c r="A62" t="s">
        <v>61</v>
      </c>
      <c r="E62" s="37" t="s">
        <v>749</v>
      </c>
    </row>
    <row r="63" spans="1:18" ht="12.75" customHeight="1">
      <c r="A63" s="6" t="s">
        <v>50</v>
      </c>
      <c s="6"/>
      <c s="41" t="s">
        <v>593</v>
      </c>
      <c s="6"/>
      <c s="29" t="s">
        <v>594</v>
      </c>
      <c s="6"/>
      <c s="6"/>
      <c s="6"/>
      <c s="42">
        <f>0+Q63</f>
      </c>
      <c s="6"/>
      <c r="O63">
        <f>0+R63</f>
      </c>
      <c r="Q63">
        <f>0+I64</f>
      </c>
      <c>
        <f>0+O64</f>
      </c>
    </row>
    <row r="64" spans="1:16" ht="12.75">
      <c r="A64" s="26" t="s">
        <v>52</v>
      </c>
      <c s="31" t="s">
        <v>119</v>
      </c>
      <c s="31" t="s">
        <v>606</v>
      </c>
      <c s="26" t="s">
        <v>54</v>
      </c>
      <c s="32" t="s">
        <v>607</v>
      </c>
      <c s="33" t="s">
        <v>71</v>
      </c>
      <c s="34">
        <v>2.224</v>
      </c>
      <c s="35">
        <v>0</v>
      </c>
      <c s="35">
        <f>ROUND(ROUND(H64,2)*ROUND(G64,3),2)</f>
      </c>
      <c s="33" t="s">
        <v>57</v>
      </c>
      <c r="O64">
        <f>(I64*21)/100</f>
      </c>
      <c t="s">
        <v>27</v>
      </c>
    </row>
    <row r="65" spans="1:5" ht="12.75">
      <c r="A65" s="36" t="s">
        <v>58</v>
      </c>
      <c r="E65" s="37" t="s">
        <v>54</v>
      </c>
    </row>
    <row r="66" spans="1:5" ht="102">
      <c r="A66" s="38" t="s">
        <v>59</v>
      </c>
      <c r="E66" s="39" t="s">
        <v>2162</v>
      </c>
    </row>
    <row r="67" spans="1:5" ht="38.25">
      <c r="A67" t="s">
        <v>61</v>
      </c>
      <c r="E67" s="37" t="s">
        <v>605</v>
      </c>
    </row>
    <row r="68" spans="1:18" ht="12.75" customHeight="1">
      <c r="A68" s="6" t="s">
        <v>50</v>
      </c>
      <c s="6"/>
      <c s="41" t="s">
        <v>831</v>
      </c>
      <c s="6"/>
      <c s="29" t="s">
        <v>851</v>
      </c>
      <c s="6"/>
      <c s="6"/>
      <c s="6"/>
      <c s="42">
        <f>0+Q68</f>
      </c>
      <c s="6"/>
      <c r="O68">
        <f>0+R68</f>
      </c>
      <c r="Q68">
        <f>0+I69+I73+I77+I81+I85</f>
      </c>
      <c>
        <f>0+O69+O73+O77+O81+O85</f>
      </c>
    </row>
    <row r="69" spans="1:16" ht="12.75">
      <c r="A69" s="26" t="s">
        <v>52</v>
      </c>
      <c s="31" t="s">
        <v>123</v>
      </c>
      <c s="31" t="s">
        <v>1448</v>
      </c>
      <c s="26" t="s">
        <v>54</v>
      </c>
      <c s="32" t="s">
        <v>1449</v>
      </c>
      <c s="33" t="s">
        <v>315</v>
      </c>
      <c s="34">
        <v>36.4</v>
      </c>
      <c s="35">
        <v>0</v>
      </c>
      <c s="35">
        <f>ROUND(ROUND(H69,2)*ROUND(G69,3),2)</f>
      </c>
      <c s="33" t="s">
        <v>57</v>
      </c>
      <c r="O69">
        <f>(I69*21)/100</f>
      </c>
      <c t="s">
        <v>27</v>
      </c>
    </row>
    <row r="70" spans="1:5" ht="12.75">
      <c r="A70" s="36" t="s">
        <v>58</v>
      </c>
      <c r="E70" s="37" t="s">
        <v>54</v>
      </c>
    </row>
    <row r="71" spans="1:5" ht="63.75">
      <c r="A71" s="38" t="s">
        <v>59</v>
      </c>
      <c r="E71" s="39" t="s">
        <v>2163</v>
      </c>
    </row>
    <row r="72" spans="1:5" ht="51">
      <c r="A72" t="s">
        <v>61</v>
      </c>
      <c r="E72" s="37" t="s">
        <v>1451</v>
      </c>
    </row>
    <row r="73" spans="1:16" ht="12.75">
      <c r="A73" s="26" t="s">
        <v>52</v>
      </c>
      <c s="31" t="s">
        <v>129</v>
      </c>
      <c s="31" t="s">
        <v>2005</v>
      </c>
      <c s="26" t="s">
        <v>54</v>
      </c>
      <c s="32" t="s">
        <v>2006</v>
      </c>
      <c s="33" t="s">
        <v>315</v>
      </c>
      <c s="34">
        <v>732</v>
      </c>
      <c s="35">
        <v>0</v>
      </c>
      <c s="35">
        <f>ROUND(ROUND(H73,2)*ROUND(G73,3),2)</f>
      </c>
      <c s="33" t="s">
        <v>57</v>
      </c>
      <c r="O73">
        <f>(I73*21)/100</f>
      </c>
      <c t="s">
        <v>27</v>
      </c>
    </row>
    <row r="74" spans="1:5" ht="12.75">
      <c r="A74" s="36" t="s">
        <v>58</v>
      </c>
      <c r="E74" s="37" t="s">
        <v>54</v>
      </c>
    </row>
    <row r="75" spans="1:5" ht="89.25">
      <c r="A75" s="38" t="s">
        <v>59</v>
      </c>
      <c r="E75" s="39" t="s">
        <v>2164</v>
      </c>
    </row>
    <row r="76" spans="1:5" ht="153">
      <c r="A76" t="s">
        <v>61</v>
      </c>
      <c r="E76" s="37" t="s">
        <v>1838</v>
      </c>
    </row>
    <row r="77" spans="1:16" ht="25.5">
      <c r="A77" s="26" t="s">
        <v>52</v>
      </c>
      <c s="31" t="s">
        <v>133</v>
      </c>
      <c s="31" t="s">
        <v>2008</v>
      </c>
      <c s="26" t="s">
        <v>54</v>
      </c>
      <c s="32" t="s">
        <v>2009</v>
      </c>
      <c s="33" t="s">
        <v>315</v>
      </c>
      <c s="34">
        <v>5</v>
      </c>
      <c s="35">
        <v>0</v>
      </c>
      <c s="35">
        <f>ROUND(ROUND(H77,2)*ROUND(G77,3),2)</f>
      </c>
      <c s="33" t="s">
        <v>57</v>
      </c>
      <c r="O77">
        <f>(I77*21)/100</f>
      </c>
      <c t="s">
        <v>27</v>
      </c>
    </row>
    <row r="78" spans="1:5" ht="12.75">
      <c r="A78" s="36" t="s">
        <v>58</v>
      </c>
      <c r="E78" s="37" t="s">
        <v>54</v>
      </c>
    </row>
    <row r="79" spans="1:5" ht="76.5">
      <c r="A79" s="38" t="s">
        <v>59</v>
      </c>
      <c r="E79" s="39" t="s">
        <v>2165</v>
      </c>
    </row>
    <row r="80" spans="1:5" ht="153">
      <c r="A80" t="s">
        <v>61</v>
      </c>
      <c r="E80" s="37" t="s">
        <v>1838</v>
      </c>
    </row>
    <row r="81" spans="1:16" ht="12.75">
      <c r="A81" s="26" t="s">
        <v>52</v>
      </c>
      <c s="31" t="s">
        <v>137</v>
      </c>
      <c s="31" t="s">
        <v>2166</v>
      </c>
      <c s="26" t="s">
        <v>54</v>
      </c>
      <c s="32" t="s">
        <v>2167</v>
      </c>
      <c s="33" t="s">
        <v>71</v>
      </c>
      <c s="34">
        <v>7</v>
      </c>
      <c s="35">
        <v>0</v>
      </c>
      <c s="35">
        <f>ROUND(ROUND(H81,2)*ROUND(G81,3),2)</f>
      </c>
      <c s="33" t="s">
        <v>325</v>
      </c>
      <c r="O81">
        <f>(I81*21)/100</f>
      </c>
      <c t="s">
        <v>27</v>
      </c>
    </row>
    <row r="82" spans="1:5" ht="12.75">
      <c r="A82" s="36" t="s">
        <v>58</v>
      </c>
      <c r="E82" s="37" t="s">
        <v>54</v>
      </c>
    </row>
    <row r="83" spans="1:5" ht="102">
      <c r="A83" s="38" t="s">
        <v>59</v>
      </c>
      <c r="E83" s="39" t="s">
        <v>2168</v>
      </c>
    </row>
    <row r="84" spans="1:5" ht="89.25">
      <c r="A84" t="s">
        <v>61</v>
      </c>
      <c r="E84" s="37" t="s">
        <v>2014</v>
      </c>
    </row>
    <row r="85" spans="1:16" ht="12.75">
      <c r="A85" s="26" t="s">
        <v>52</v>
      </c>
      <c s="31" t="s">
        <v>141</v>
      </c>
      <c s="31" t="s">
        <v>2015</v>
      </c>
      <c s="26" t="s">
        <v>54</v>
      </c>
      <c s="32" t="s">
        <v>2016</v>
      </c>
      <c s="33" t="s">
        <v>315</v>
      </c>
      <c s="34">
        <v>768.6</v>
      </c>
      <c s="35">
        <v>0</v>
      </c>
      <c s="35">
        <f>ROUND(ROUND(H85,2)*ROUND(G85,3),2)</f>
      </c>
      <c s="33" t="s">
        <v>325</v>
      </c>
      <c r="O85">
        <f>(I85*21)/100</f>
      </c>
      <c t="s">
        <v>27</v>
      </c>
    </row>
    <row r="86" spans="1:5" ht="12.75">
      <c r="A86" s="36" t="s">
        <v>58</v>
      </c>
      <c r="E86" s="37" t="s">
        <v>54</v>
      </c>
    </row>
    <row r="87" spans="1:5" ht="102">
      <c r="A87" s="38" t="s">
        <v>59</v>
      </c>
      <c r="E87" s="39" t="s">
        <v>2169</v>
      </c>
    </row>
    <row r="88" spans="1:5" ht="89.25">
      <c r="A88" t="s">
        <v>61</v>
      </c>
      <c r="E88" s="37" t="s">
        <v>2014</v>
      </c>
    </row>
    <row r="89" spans="1:18" ht="12.75" customHeight="1">
      <c r="A89" s="6" t="s">
        <v>50</v>
      </c>
      <c s="6"/>
      <c s="41" t="s">
        <v>290</v>
      </c>
      <c s="6"/>
      <c s="29" t="s">
        <v>291</v>
      </c>
      <c s="6"/>
      <c s="6"/>
      <c s="6"/>
      <c s="42">
        <f>0+Q89</f>
      </c>
      <c s="6"/>
      <c r="O89">
        <f>0+R89</f>
      </c>
      <c r="Q89">
        <f>0+I90+I94+I98+I102+I106+I110+I114</f>
      </c>
      <c>
        <f>0+O90+O94+O98+O102+O106+O110+O114</f>
      </c>
    </row>
    <row r="90" spans="1:16" ht="12.75">
      <c r="A90" s="26" t="s">
        <v>52</v>
      </c>
      <c s="31" t="s">
        <v>145</v>
      </c>
      <c s="31" t="s">
        <v>2170</v>
      </c>
      <c s="26" t="s">
        <v>54</v>
      </c>
      <c s="32" t="s">
        <v>2171</v>
      </c>
      <c s="33" t="s">
        <v>86</v>
      </c>
      <c s="34">
        <v>327</v>
      </c>
      <c s="35">
        <v>0</v>
      </c>
      <c s="35">
        <f>ROUND(ROUND(H90,2)*ROUND(G90,3),2)</f>
      </c>
      <c s="33" t="s">
        <v>57</v>
      </c>
      <c r="O90">
        <f>(I90*21)/100</f>
      </c>
      <c t="s">
        <v>27</v>
      </c>
    </row>
    <row r="91" spans="1:5" ht="12.75">
      <c r="A91" s="36" t="s">
        <v>58</v>
      </c>
      <c r="E91" s="37" t="s">
        <v>54</v>
      </c>
    </row>
    <row r="92" spans="1:5" ht="76.5">
      <c r="A92" s="38" t="s">
        <v>59</v>
      </c>
      <c r="E92" s="39" t="s">
        <v>2172</v>
      </c>
    </row>
    <row r="93" spans="1:5" ht="63.75">
      <c r="A93" t="s">
        <v>61</v>
      </c>
      <c r="E93" s="37" t="s">
        <v>2173</v>
      </c>
    </row>
    <row r="94" spans="1:16" ht="12.75">
      <c r="A94" s="26" t="s">
        <v>52</v>
      </c>
      <c s="31" t="s">
        <v>149</v>
      </c>
      <c s="31" t="s">
        <v>1009</v>
      </c>
      <c s="26" t="s">
        <v>54</v>
      </c>
      <c s="32" t="s">
        <v>1010</v>
      </c>
      <c s="33" t="s">
        <v>86</v>
      </c>
      <c s="34">
        <v>561</v>
      </c>
      <c s="35">
        <v>0</v>
      </c>
      <c s="35">
        <f>ROUND(ROUND(H94,2)*ROUND(G94,3),2)</f>
      </c>
      <c s="33" t="s">
        <v>57</v>
      </c>
      <c r="O94">
        <f>(I94*21)/100</f>
      </c>
      <c t="s">
        <v>27</v>
      </c>
    </row>
    <row r="95" spans="1:5" ht="12.75">
      <c r="A95" s="36" t="s">
        <v>58</v>
      </c>
      <c r="E95" s="37" t="s">
        <v>54</v>
      </c>
    </row>
    <row r="96" spans="1:5" ht="63.75">
      <c r="A96" s="38" t="s">
        <v>59</v>
      </c>
      <c r="E96" s="39" t="s">
        <v>2174</v>
      </c>
    </row>
    <row r="97" spans="1:5" ht="51">
      <c r="A97" t="s">
        <v>61</v>
      </c>
      <c r="E97" s="37" t="s">
        <v>1012</v>
      </c>
    </row>
    <row r="98" spans="1:16" ht="12.75">
      <c r="A98" s="26" t="s">
        <v>52</v>
      </c>
      <c s="31" t="s">
        <v>153</v>
      </c>
      <c s="31" t="s">
        <v>1014</v>
      </c>
      <c s="26" t="s">
        <v>54</v>
      </c>
      <c s="32" t="s">
        <v>1015</v>
      </c>
      <c s="33" t="s">
        <v>86</v>
      </c>
      <c s="34">
        <v>273</v>
      </c>
      <c s="35">
        <v>0</v>
      </c>
      <c s="35">
        <f>ROUND(ROUND(H98,2)*ROUND(G98,3),2)</f>
      </c>
      <c s="33" t="s">
        <v>57</v>
      </c>
      <c r="O98">
        <f>(I98*21)/100</f>
      </c>
      <c t="s">
        <v>27</v>
      </c>
    </row>
    <row r="99" spans="1:5" ht="12.75">
      <c r="A99" s="36" t="s">
        <v>58</v>
      </c>
      <c r="E99" s="37" t="s">
        <v>54</v>
      </c>
    </row>
    <row r="100" spans="1:5" ht="89.25">
      <c r="A100" s="38" t="s">
        <v>59</v>
      </c>
      <c r="E100" s="39" t="s">
        <v>2175</v>
      </c>
    </row>
    <row r="101" spans="1:5" ht="51">
      <c r="A101" t="s">
        <v>61</v>
      </c>
      <c r="E101" s="37" t="s">
        <v>1012</v>
      </c>
    </row>
    <row r="102" spans="1:16" ht="12.75">
      <c r="A102" s="26" t="s">
        <v>52</v>
      </c>
      <c s="31" t="s">
        <v>159</v>
      </c>
      <c s="31" t="s">
        <v>2176</v>
      </c>
      <c s="26" t="s">
        <v>54</v>
      </c>
      <c s="32" t="s">
        <v>2177</v>
      </c>
      <c s="33" t="s">
        <v>86</v>
      </c>
      <c s="34">
        <v>1.5</v>
      </c>
      <c s="35">
        <v>0</v>
      </c>
      <c s="35">
        <f>ROUND(ROUND(H102,2)*ROUND(G102,3),2)</f>
      </c>
      <c s="33" t="s">
        <v>57</v>
      </c>
      <c r="O102">
        <f>(I102*21)/100</f>
      </c>
      <c t="s">
        <v>27</v>
      </c>
    </row>
    <row r="103" spans="1:5" ht="12.75">
      <c r="A103" s="36" t="s">
        <v>58</v>
      </c>
      <c r="E103" s="37" t="s">
        <v>54</v>
      </c>
    </row>
    <row r="104" spans="1:5" ht="63.75">
      <c r="A104" s="38" t="s">
        <v>59</v>
      </c>
      <c r="E104" s="39" t="s">
        <v>2178</v>
      </c>
    </row>
    <row r="105" spans="1:5" ht="25.5">
      <c r="A105" t="s">
        <v>61</v>
      </c>
      <c r="E105" s="37" t="s">
        <v>1491</v>
      </c>
    </row>
    <row r="106" spans="1:16" ht="12.75">
      <c r="A106" s="26" t="s">
        <v>52</v>
      </c>
      <c s="31" t="s">
        <v>164</v>
      </c>
      <c s="31" t="s">
        <v>318</v>
      </c>
      <c s="26" t="s">
        <v>54</v>
      </c>
      <c s="32" t="s">
        <v>319</v>
      </c>
      <c s="33" t="s">
        <v>71</v>
      </c>
      <c s="34">
        <v>0.062</v>
      </c>
      <c s="35">
        <v>0</v>
      </c>
      <c s="35">
        <f>ROUND(ROUND(H106,2)*ROUND(G106,3),2)</f>
      </c>
      <c s="33" t="s">
        <v>57</v>
      </c>
      <c r="O106">
        <f>(I106*21)/100</f>
      </c>
      <c t="s">
        <v>27</v>
      </c>
    </row>
    <row r="107" spans="1:5" ht="12.75">
      <c r="A107" s="36" t="s">
        <v>58</v>
      </c>
      <c r="E107" s="37" t="s">
        <v>54</v>
      </c>
    </row>
    <row r="108" spans="1:5" ht="76.5">
      <c r="A108" s="38" t="s">
        <v>59</v>
      </c>
      <c r="E108" s="39" t="s">
        <v>2179</v>
      </c>
    </row>
    <row r="109" spans="1:5" ht="102">
      <c r="A109" t="s">
        <v>61</v>
      </c>
      <c r="E109" s="37" t="s">
        <v>321</v>
      </c>
    </row>
    <row r="110" spans="1:16" ht="12.75">
      <c r="A110" s="26" t="s">
        <v>52</v>
      </c>
      <c s="31" t="s">
        <v>168</v>
      </c>
      <c s="31" t="s">
        <v>1498</v>
      </c>
      <c s="26" t="s">
        <v>54</v>
      </c>
      <c s="32" t="s">
        <v>1499</v>
      </c>
      <c s="33" t="s">
        <v>71</v>
      </c>
      <c s="34">
        <v>0.031</v>
      </c>
      <c s="35">
        <v>0</v>
      </c>
      <c s="35">
        <f>ROUND(ROUND(H110,2)*ROUND(G110,3),2)</f>
      </c>
      <c s="33" t="s">
        <v>57</v>
      </c>
      <c r="O110">
        <f>(I110*21)/100</f>
      </c>
      <c t="s">
        <v>27</v>
      </c>
    </row>
    <row r="111" spans="1:5" ht="12.75">
      <c r="A111" s="36" t="s">
        <v>58</v>
      </c>
      <c r="E111" s="37" t="s">
        <v>54</v>
      </c>
    </row>
    <row r="112" spans="1:5" ht="76.5">
      <c r="A112" s="38" t="s">
        <v>59</v>
      </c>
      <c r="E112" s="39" t="s">
        <v>2180</v>
      </c>
    </row>
    <row r="113" spans="1:5" ht="102">
      <c r="A113" t="s">
        <v>61</v>
      </c>
      <c r="E113" s="37" t="s">
        <v>321</v>
      </c>
    </row>
    <row r="114" spans="1:16" ht="25.5">
      <c r="A114" s="26" t="s">
        <v>52</v>
      </c>
      <c s="31" t="s">
        <v>172</v>
      </c>
      <c s="31" t="s">
        <v>2181</v>
      </c>
      <c s="26" t="s">
        <v>54</v>
      </c>
      <c s="32" t="s">
        <v>2182</v>
      </c>
      <c s="33" t="s">
        <v>294</v>
      </c>
      <c s="34">
        <v>1</v>
      </c>
      <c s="35">
        <v>0</v>
      </c>
      <c s="35">
        <f>ROUND(ROUND(H114,2)*ROUND(G114,3),2)</f>
      </c>
      <c s="33" t="s">
        <v>325</v>
      </c>
      <c r="O114">
        <f>(I114*21)/100</f>
      </c>
      <c t="s">
        <v>27</v>
      </c>
    </row>
    <row r="115" spans="1:5" ht="12.75">
      <c r="A115" s="36" t="s">
        <v>58</v>
      </c>
      <c r="E115" s="37" t="s">
        <v>54</v>
      </c>
    </row>
    <row r="116" spans="1:5" ht="51">
      <c r="A116" s="38" t="s">
        <v>59</v>
      </c>
      <c r="E116" s="39" t="s">
        <v>2183</v>
      </c>
    </row>
    <row r="117" spans="1:5" ht="12.75">
      <c r="A117" t="s">
        <v>61</v>
      </c>
      <c r="E117" s="37" t="s">
        <v>67</v>
      </c>
    </row>
    <row r="118" spans="1:18" ht="12.75" customHeight="1">
      <c r="A118" s="6" t="s">
        <v>50</v>
      </c>
      <c s="6"/>
      <c s="41" t="s">
        <v>176</v>
      </c>
      <c s="6"/>
      <c s="29" t="s">
        <v>177</v>
      </c>
      <c s="6"/>
      <c s="6"/>
      <c s="6"/>
      <c s="42">
        <f>0+Q118</f>
      </c>
      <c s="6"/>
      <c r="O118">
        <f>0+R118</f>
      </c>
      <c r="Q118">
        <f>0+I119+I123</f>
      </c>
      <c>
        <f>0+O119+O123</f>
      </c>
    </row>
    <row r="119" spans="1:16" ht="38.25">
      <c r="A119" s="26" t="s">
        <v>52</v>
      </c>
      <c s="31" t="s">
        <v>178</v>
      </c>
      <c s="31" t="s">
        <v>658</v>
      </c>
      <c s="26" t="s">
        <v>659</v>
      </c>
      <c s="32" t="s">
        <v>660</v>
      </c>
      <c s="33" t="s">
        <v>182</v>
      </c>
      <c s="34">
        <v>61.446</v>
      </c>
      <c s="35">
        <v>0</v>
      </c>
      <c s="35">
        <f>ROUND(ROUND(H119,2)*ROUND(G119,3),2)</f>
      </c>
      <c s="33" t="s">
        <v>325</v>
      </c>
      <c r="O119">
        <f>(I119*21)/100</f>
      </c>
      <c t="s">
        <v>27</v>
      </c>
    </row>
    <row r="120" spans="1:5" ht="12.75">
      <c r="A120" s="36" t="s">
        <v>58</v>
      </c>
      <c r="E120" s="37" t="s">
        <v>183</v>
      </c>
    </row>
    <row r="121" spans="1:5" ht="25.5">
      <c r="A121" s="38" t="s">
        <v>59</v>
      </c>
      <c r="E121" s="39" t="s">
        <v>2184</v>
      </c>
    </row>
    <row r="122" spans="1:5" ht="127.5">
      <c r="A122" t="s">
        <v>61</v>
      </c>
      <c r="E122" s="37" t="s">
        <v>1231</v>
      </c>
    </row>
    <row r="123" spans="1:16" ht="38.25">
      <c r="A123" s="26" t="s">
        <v>52</v>
      </c>
      <c s="31" t="s">
        <v>452</v>
      </c>
      <c s="31" t="s">
        <v>322</v>
      </c>
      <c s="26" t="s">
        <v>323</v>
      </c>
      <c s="32" t="s">
        <v>324</v>
      </c>
      <c s="33" t="s">
        <v>182</v>
      </c>
      <c s="34">
        <v>0.211</v>
      </c>
      <c s="35">
        <v>0</v>
      </c>
      <c s="35">
        <f>ROUND(ROUND(H123,2)*ROUND(G123,3),2)</f>
      </c>
      <c s="33" t="s">
        <v>325</v>
      </c>
      <c r="O123">
        <f>(I123*21)/100</f>
      </c>
      <c t="s">
        <v>27</v>
      </c>
    </row>
    <row r="124" spans="1:5" ht="12.75">
      <c r="A124" s="36" t="s">
        <v>58</v>
      </c>
      <c r="E124" s="37" t="s">
        <v>183</v>
      </c>
    </row>
    <row r="125" spans="1:5" ht="51">
      <c r="A125" s="38" t="s">
        <v>59</v>
      </c>
      <c r="E125" s="39" t="s">
        <v>2185</v>
      </c>
    </row>
    <row r="126" spans="1:5" ht="127.5">
      <c r="A126" t="s">
        <v>61</v>
      </c>
      <c r="E126" s="37" t="s">
        <v>1231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17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0+O9+O22+O39+O56+O61+O90+O95+O124+O161</f>
      </c>
      <c t="s">
        <v>26</v>
      </c>
    </row>
    <row r="3" spans="1:16" ht="15" customHeight="1">
      <c r="A3" t="s">
        <v>12</v>
      </c>
      <c s="12" t="s">
        <v>14</v>
      </c>
      <c s="13" t="s">
        <v>15</v>
      </c>
      <c s="1"/>
      <c s="14" t="s">
        <v>16</v>
      </c>
      <c s="1"/>
      <c s="9"/>
      <c s="8" t="s">
        <v>2188</v>
      </c>
      <c s="43">
        <f>0+I9+I22+I39+I56+I61+I90+I95+I124+I161</f>
      </c>
      <c s="10"/>
      <c r="O3" t="s">
        <v>23</v>
      </c>
      <c t="s">
        <v>27</v>
      </c>
    </row>
    <row r="4" spans="1:16" ht="15" customHeight="1">
      <c r="A4" t="s">
        <v>17</v>
      </c>
      <c s="12" t="s">
        <v>18</v>
      </c>
      <c s="13" t="s">
        <v>2186</v>
      </c>
      <c s="1"/>
      <c s="14" t="s">
        <v>2187</v>
      </c>
      <c s="1"/>
      <c s="1"/>
      <c s="11"/>
      <c s="11"/>
      <c s="1"/>
      <c r="O4" t="s">
        <v>24</v>
      </c>
      <c t="s">
        <v>27</v>
      </c>
    </row>
    <row r="5" spans="1:16" ht="12.75" customHeight="1">
      <c r="A5" t="s">
        <v>21</v>
      </c>
      <c s="16" t="s">
        <v>22</v>
      </c>
      <c s="17" t="s">
        <v>2188</v>
      </c>
      <c s="6"/>
      <c s="18" t="s">
        <v>2189</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f>
      </c>
      <c>
        <f>0+O10+O14+O18</f>
      </c>
    </row>
    <row r="10" spans="1:16" ht="25.5">
      <c r="A10" s="26" t="s">
        <v>52</v>
      </c>
      <c s="31" t="s">
        <v>33</v>
      </c>
      <c s="31" t="s">
        <v>2191</v>
      </c>
      <c s="26" t="s">
        <v>54</v>
      </c>
      <c s="32" t="s">
        <v>2192</v>
      </c>
      <c s="33" t="s">
        <v>71</v>
      </c>
      <c s="34">
        <v>55.491</v>
      </c>
      <c s="35">
        <v>0</v>
      </c>
      <c s="35">
        <f>ROUND(ROUND(H10,2)*ROUND(G10,3),2)</f>
      </c>
      <c s="33" t="s">
        <v>355</v>
      </c>
      <c r="O10">
        <f>(I10*21)/100</f>
      </c>
      <c t="s">
        <v>27</v>
      </c>
    </row>
    <row r="11" spans="1:5" ht="38.25">
      <c r="A11" s="36" t="s">
        <v>58</v>
      </c>
      <c r="E11" s="37" t="s">
        <v>2193</v>
      </c>
    </row>
    <row r="12" spans="1:5" ht="63.75">
      <c r="A12" s="38" t="s">
        <v>59</v>
      </c>
      <c r="E12" s="39" t="s">
        <v>2194</v>
      </c>
    </row>
    <row r="13" spans="1:5" ht="12.75">
      <c r="A13" t="s">
        <v>61</v>
      </c>
      <c r="E13" s="37" t="s">
        <v>54</v>
      </c>
    </row>
    <row r="14" spans="1:16" ht="25.5">
      <c r="A14" s="26" t="s">
        <v>52</v>
      </c>
      <c s="31" t="s">
        <v>27</v>
      </c>
      <c s="31" t="s">
        <v>2195</v>
      </c>
      <c s="26" t="s">
        <v>54</v>
      </c>
      <c s="32" t="s">
        <v>2196</v>
      </c>
      <c s="33" t="s">
        <v>71</v>
      </c>
      <c s="34">
        <v>6.57</v>
      </c>
      <c s="35">
        <v>0</v>
      </c>
      <c s="35">
        <f>ROUND(ROUND(H14,2)*ROUND(G14,3),2)</f>
      </c>
      <c s="33" t="s">
        <v>355</v>
      </c>
      <c r="O14">
        <f>(I14*21)/100</f>
      </c>
      <c t="s">
        <v>27</v>
      </c>
    </row>
    <row r="15" spans="1:5" ht="38.25">
      <c r="A15" s="36" t="s">
        <v>58</v>
      </c>
      <c r="E15" s="37" t="s">
        <v>2197</v>
      </c>
    </row>
    <row r="16" spans="1:5" ht="38.25">
      <c r="A16" s="38" t="s">
        <v>59</v>
      </c>
      <c r="E16" s="39" t="s">
        <v>2198</v>
      </c>
    </row>
    <row r="17" spans="1:5" ht="12.75">
      <c r="A17" t="s">
        <v>61</v>
      </c>
      <c r="E17" s="37" t="s">
        <v>54</v>
      </c>
    </row>
    <row r="18" spans="1:16" ht="12.75">
      <c r="A18" s="26" t="s">
        <v>52</v>
      </c>
      <c s="31" t="s">
        <v>41</v>
      </c>
      <c s="31" t="s">
        <v>1653</v>
      </c>
      <c s="26" t="s">
        <v>54</v>
      </c>
      <c s="32" t="s">
        <v>1654</v>
      </c>
      <c s="33" t="s">
        <v>71</v>
      </c>
      <c s="34">
        <v>48.498</v>
      </c>
      <c s="35">
        <v>0</v>
      </c>
      <c s="35">
        <f>ROUND(ROUND(H18,2)*ROUND(G18,3),2)</f>
      </c>
      <c s="33" t="s">
        <v>355</v>
      </c>
      <c r="O18">
        <f>(I18*21)/100</f>
      </c>
      <c t="s">
        <v>27</v>
      </c>
    </row>
    <row r="19" spans="1:5" ht="25.5">
      <c r="A19" s="36" t="s">
        <v>58</v>
      </c>
      <c r="E19" s="37" t="s">
        <v>1655</v>
      </c>
    </row>
    <row r="20" spans="1:5" ht="89.25">
      <c r="A20" s="38" t="s">
        <v>59</v>
      </c>
      <c r="E20" s="39" t="s">
        <v>2199</v>
      </c>
    </row>
    <row r="21" spans="1:5" ht="12.75">
      <c r="A21" t="s">
        <v>61</v>
      </c>
      <c r="E21" s="37" t="s">
        <v>54</v>
      </c>
    </row>
    <row r="22" spans="1:18" ht="12.75" customHeight="1">
      <c r="A22" s="6" t="s">
        <v>50</v>
      </c>
      <c s="6"/>
      <c s="41" t="s">
        <v>27</v>
      </c>
      <c s="6"/>
      <c s="29" t="s">
        <v>2200</v>
      </c>
      <c s="6"/>
      <c s="6"/>
      <c s="6"/>
      <c s="42">
        <f>0+Q22</f>
      </c>
      <c s="6"/>
      <c r="O22">
        <f>0+R22</f>
      </c>
      <c r="Q22">
        <f>0+I23+I27+I31+I35</f>
      </c>
      <c>
        <f>0+O23+O27+O31+O35</f>
      </c>
    </row>
    <row r="23" spans="1:16" ht="12.75">
      <c r="A23" s="26" t="s">
        <v>52</v>
      </c>
      <c s="31" t="s">
        <v>90</v>
      </c>
      <c s="31" t="s">
        <v>2201</v>
      </c>
      <c s="26" t="s">
        <v>54</v>
      </c>
      <c s="32" t="s">
        <v>2202</v>
      </c>
      <c s="33" t="s">
        <v>71</v>
      </c>
      <c s="34">
        <v>15.62</v>
      </c>
      <c s="35">
        <v>0</v>
      </c>
      <c s="35">
        <f>ROUND(ROUND(H23,2)*ROUND(G23,3),2)</f>
      </c>
      <c s="33" t="s">
        <v>355</v>
      </c>
      <c r="O23">
        <f>(I23*21)/100</f>
      </c>
      <c t="s">
        <v>27</v>
      </c>
    </row>
    <row r="24" spans="1:5" ht="25.5">
      <c r="A24" s="36" t="s">
        <v>58</v>
      </c>
      <c r="E24" s="37" t="s">
        <v>2203</v>
      </c>
    </row>
    <row r="25" spans="1:5" ht="76.5">
      <c r="A25" s="38" t="s">
        <v>59</v>
      </c>
      <c r="E25" s="39" t="s">
        <v>2204</v>
      </c>
    </row>
    <row r="26" spans="1:5" ht="12.75">
      <c r="A26" t="s">
        <v>61</v>
      </c>
      <c r="E26" s="37" t="s">
        <v>54</v>
      </c>
    </row>
    <row r="27" spans="1:16" ht="12.75">
      <c r="A27" s="26" t="s">
        <v>52</v>
      </c>
      <c s="31" t="s">
        <v>95</v>
      </c>
      <c s="31" t="s">
        <v>2205</v>
      </c>
      <c s="26" t="s">
        <v>54</v>
      </c>
      <c s="32" t="s">
        <v>2206</v>
      </c>
      <c s="33" t="s">
        <v>315</v>
      </c>
      <c s="34">
        <v>58.564</v>
      </c>
      <c s="35">
        <v>0</v>
      </c>
      <c s="35">
        <f>ROUND(ROUND(H27,2)*ROUND(G27,3),2)</f>
      </c>
      <c s="33" t="s">
        <v>355</v>
      </c>
      <c r="O27">
        <f>(I27*21)/100</f>
      </c>
      <c t="s">
        <v>27</v>
      </c>
    </row>
    <row r="28" spans="1:5" ht="12.75">
      <c r="A28" s="36" t="s">
        <v>58</v>
      </c>
      <c r="E28" s="37" t="s">
        <v>2207</v>
      </c>
    </row>
    <row r="29" spans="1:5" ht="89.25">
      <c r="A29" s="38" t="s">
        <v>59</v>
      </c>
      <c r="E29" s="39" t="s">
        <v>2208</v>
      </c>
    </row>
    <row r="30" spans="1:5" ht="12.75">
      <c r="A30" t="s">
        <v>61</v>
      </c>
      <c r="E30" s="37" t="s">
        <v>54</v>
      </c>
    </row>
    <row r="31" spans="1:16" ht="12.75">
      <c r="A31" s="26" t="s">
        <v>52</v>
      </c>
      <c s="31" t="s">
        <v>44</v>
      </c>
      <c s="31" t="s">
        <v>2209</v>
      </c>
      <c s="26" t="s">
        <v>54</v>
      </c>
      <c s="32" t="s">
        <v>2210</v>
      </c>
      <c s="33" t="s">
        <v>315</v>
      </c>
      <c s="34">
        <v>58.564</v>
      </c>
      <c s="35">
        <v>0</v>
      </c>
      <c s="35">
        <f>ROUND(ROUND(H31,2)*ROUND(G31,3),2)</f>
      </c>
      <c s="33" t="s">
        <v>355</v>
      </c>
      <c r="O31">
        <f>(I31*21)/100</f>
      </c>
      <c t="s">
        <v>27</v>
      </c>
    </row>
    <row r="32" spans="1:5" ht="12.75">
      <c r="A32" s="36" t="s">
        <v>58</v>
      </c>
      <c r="E32" s="37" t="s">
        <v>2211</v>
      </c>
    </row>
    <row r="33" spans="1:5" ht="12.75">
      <c r="A33" s="38" t="s">
        <v>59</v>
      </c>
      <c r="E33" s="39" t="s">
        <v>54</v>
      </c>
    </row>
    <row r="34" spans="1:5" ht="12.75">
      <c r="A34" t="s">
        <v>61</v>
      </c>
      <c r="E34" s="37" t="s">
        <v>54</v>
      </c>
    </row>
    <row r="35" spans="1:16" ht="12.75">
      <c r="A35" s="26" t="s">
        <v>52</v>
      </c>
      <c s="31" t="s">
        <v>46</v>
      </c>
      <c s="31" t="s">
        <v>2212</v>
      </c>
      <c s="26" t="s">
        <v>54</v>
      </c>
      <c s="32" t="s">
        <v>2213</v>
      </c>
      <c s="33" t="s">
        <v>182</v>
      </c>
      <c s="34">
        <v>0.697</v>
      </c>
      <c s="35">
        <v>0</v>
      </c>
      <c s="35">
        <f>ROUND(ROUND(H35,2)*ROUND(G35,3),2)</f>
      </c>
      <c s="33" t="s">
        <v>355</v>
      </c>
      <c r="O35">
        <f>(I35*21)/100</f>
      </c>
      <c t="s">
        <v>27</v>
      </c>
    </row>
    <row r="36" spans="1:5" ht="12.75">
      <c r="A36" s="36" t="s">
        <v>58</v>
      </c>
      <c r="E36" s="37" t="s">
        <v>2214</v>
      </c>
    </row>
    <row r="37" spans="1:5" ht="140.25">
      <c r="A37" s="38" t="s">
        <v>59</v>
      </c>
      <c r="E37" s="44" t="s">
        <v>2215</v>
      </c>
    </row>
    <row r="38" spans="1:5" ht="12.75">
      <c r="A38" t="s">
        <v>61</v>
      </c>
      <c r="E38" s="37" t="s">
        <v>54</v>
      </c>
    </row>
    <row r="39" spans="1:18" ht="12.75" customHeight="1">
      <c r="A39" s="6" t="s">
        <v>50</v>
      </c>
      <c s="6"/>
      <c s="41" t="s">
        <v>26</v>
      </c>
      <c s="6"/>
      <c s="29" t="s">
        <v>2216</v>
      </c>
      <c s="6"/>
      <c s="6"/>
      <c s="6"/>
      <c s="42">
        <f>0+Q39</f>
      </c>
      <c s="6"/>
      <c r="O39">
        <f>0+R39</f>
      </c>
      <c r="Q39">
        <f>0+I40+I44+I48+I52</f>
      </c>
      <c>
        <f>0+O40+O44+O48+O52</f>
      </c>
    </row>
    <row r="40" spans="1:16" ht="25.5">
      <c r="A40" s="26" t="s">
        <v>52</v>
      </c>
      <c s="31" t="s">
        <v>48</v>
      </c>
      <c s="31" t="s">
        <v>2217</v>
      </c>
      <c s="26" t="s">
        <v>54</v>
      </c>
      <c s="32" t="s">
        <v>2218</v>
      </c>
      <c s="33" t="s">
        <v>315</v>
      </c>
      <c s="34">
        <v>31.05</v>
      </c>
      <c s="35">
        <v>0</v>
      </c>
      <c s="35">
        <f>ROUND(ROUND(H40,2)*ROUND(G40,3),2)</f>
      </c>
      <c s="33" t="s">
        <v>355</v>
      </c>
      <c r="O40">
        <f>(I40*21)/100</f>
      </c>
      <c t="s">
        <v>27</v>
      </c>
    </row>
    <row r="41" spans="1:5" ht="38.25">
      <c r="A41" s="36" t="s">
        <v>58</v>
      </c>
      <c r="E41" s="37" t="s">
        <v>2219</v>
      </c>
    </row>
    <row r="42" spans="1:5" ht="63.75">
      <c r="A42" s="38" t="s">
        <v>59</v>
      </c>
      <c r="E42" s="44" t="s">
        <v>2220</v>
      </c>
    </row>
    <row r="43" spans="1:5" ht="12.75">
      <c r="A43" t="s">
        <v>61</v>
      </c>
      <c r="E43" s="37" t="s">
        <v>54</v>
      </c>
    </row>
    <row r="44" spans="1:16" ht="12.75">
      <c r="A44" s="26" t="s">
        <v>52</v>
      </c>
      <c s="31" t="s">
        <v>111</v>
      </c>
      <c s="31" t="s">
        <v>2221</v>
      </c>
      <c s="26" t="s">
        <v>54</v>
      </c>
      <c s="32" t="s">
        <v>2222</v>
      </c>
      <c s="33" t="s">
        <v>86</v>
      </c>
      <c s="34">
        <v>26.65</v>
      </c>
      <c s="35">
        <v>0</v>
      </c>
      <c s="35">
        <f>ROUND(ROUND(H44,2)*ROUND(G44,3),2)</f>
      </c>
      <c s="33" t="s">
        <v>355</v>
      </c>
      <c r="O44">
        <f>(I44*21)/100</f>
      </c>
      <c t="s">
        <v>27</v>
      </c>
    </row>
    <row r="45" spans="1:5" ht="25.5">
      <c r="A45" s="36" t="s">
        <v>58</v>
      </c>
      <c r="E45" s="37" t="s">
        <v>2223</v>
      </c>
    </row>
    <row r="46" spans="1:5" ht="38.25">
      <c r="A46" s="38" t="s">
        <v>59</v>
      </c>
      <c r="E46" s="39" t="s">
        <v>2224</v>
      </c>
    </row>
    <row r="47" spans="1:5" ht="12.75">
      <c r="A47" t="s">
        <v>61</v>
      </c>
      <c r="E47" s="37" t="s">
        <v>54</v>
      </c>
    </row>
    <row r="48" spans="1:16" ht="25.5">
      <c r="A48" s="26" t="s">
        <v>52</v>
      </c>
      <c s="31" t="s">
        <v>115</v>
      </c>
      <c s="31" t="s">
        <v>2225</v>
      </c>
      <c s="26" t="s">
        <v>54</v>
      </c>
      <c s="32" t="s">
        <v>2226</v>
      </c>
      <c s="33" t="s">
        <v>86</v>
      </c>
      <c s="34">
        <v>7.2</v>
      </c>
      <c s="35">
        <v>0</v>
      </c>
      <c s="35">
        <f>ROUND(ROUND(H48,2)*ROUND(G48,3),2)</f>
      </c>
      <c s="33" t="s">
        <v>355</v>
      </c>
      <c r="O48">
        <f>(I48*21)/100</f>
      </c>
      <c t="s">
        <v>27</v>
      </c>
    </row>
    <row r="49" spans="1:5" ht="51">
      <c r="A49" s="36" t="s">
        <v>58</v>
      </c>
      <c r="E49" s="37" t="s">
        <v>2227</v>
      </c>
    </row>
    <row r="50" spans="1:5" ht="12.75">
      <c r="A50" s="38" t="s">
        <v>59</v>
      </c>
      <c r="E50" s="39" t="s">
        <v>2228</v>
      </c>
    </row>
    <row r="51" spans="1:5" ht="12.75">
      <c r="A51" t="s">
        <v>61</v>
      </c>
      <c r="E51" s="37" t="s">
        <v>54</v>
      </c>
    </row>
    <row r="52" spans="1:16" ht="12.75">
      <c r="A52" s="26" t="s">
        <v>52</v>
      </c>
      <c s="31" t="s">
        <v>119</v>
      </c>
      <c s="31" t="s">
        <v>2229</v>
      </c>
      <c s="26" t="s">
        <v>54</v>
      </c>
      <c s="32" t="s">
        <v>2230</v>
      </c>
      <c s="33" t="s">
        <v>82</v>
      </c>
      <c s="34">
        <v>6</v>
      </c>
      <c s="35">
        <v>0</v>
      </c>
      <c s="35">
        <f>ROUND(ROUND(H52,2)*ROUND(G52,3),2)</f>
      </c>
      <c s="33" t="s">
        <v>355</v>
      </c>
      <c r="O52">
        <f>(I52*21)/100</f>
      </c>
      <c t="s">
        <v>27</v>
      </c>
    </row>
    <row r="53" spans="1:5" ht="38.25">
      <c r="A53" s="36" t="s">
        <v>58</v>
      </c>
      <c r="E53" s="37" t="s">
        <v>2231</v>
      </c>
    </row>
    <row r="54" spans="1:5" ht="12.75">
      <c r="A54" s="38" t="s">
        <v>59</v>
      </c>
      <c r="E54" s="39" t="s">
        <v>2232</v>
      </c>
    </row>
    <row r="55" spans="1:5" ht="12.75">
      <c r="A55" t="s">
        <v>61</v>
      </c>
      <c r="E55" s="37" t="s">
        <v>54</v>
      </c>
    </row>
    <row r="56" spans="1:18" ht="12.75" customHeight="1">
      <c r="A56" s="6" t="s">
        <v>50</v>
      </c>
      <c s="6"/>
      <c s="41" t="s">
        <v>41</v>
      </c>
      <c s="6"/>
      <c s="29" t="s">
        <v>352</v>
      </c>
      <c s="6"/>
      <c s="6"/>
      <c s="6"/>
      <c s="42">
        <f>0+Q56</f>
      </c>
      <c s="6"/>
      <c r="O56">
        <f>0+R56</f>
      </c>
      <c r="Q56">
        <f>0+I57</f>
      </c>
      <c>
        <f>0+O57</f>
      </c>
    </row>
    <row r="57" spans="1:16" ht="25.5">
      <c r="A57" s="26" t="s">
        <v>52</v>
      </c>
      <c s="31" t="s">
        <v>123</v>
      </c>
      <c s="31" t="s">
        <v>2233</v>
      </c>
      <c s="26" t="s">
        <v>54</v>
      </c>
      <c s="32" t="s">
        <v>2234</v>
      </c>
      <c s="33" t="s">
        <v>71</v>
      </c>
      <c s="34">
        <v>3.059</v>
      </c>
      <c s="35">
        <v>0</v>
      </c>
      <c s="35">
        <f>ROUND(ROUND(H57,2)*ROUND(G57,3),2)</f>
      </c>
      <c s="33" t="s">
        <v>355</v>
      </c>
      <c r="O57">
        <f>(I57*21)/100</f>
      </c>
      <c t="s">
        <v>27</v>
      </c>
    </row>
    <row r="58" spans="1:5" ht="25.5">
      <c r="A58" s="36" t="s">
        <v>58</v>
      </c>
      <c r="E58" s="37" t="s">
        <v>2235</v>
      </c>
    </row>
    <row r="59" spans="1:5" ht="76.5">
      <c r="A59" s="38" t="s">
        <v>59</v>
      </c>
      <c r="E59" s="44" t="s">
        <v>2236</v>
      </c>
    </row>
    <row r="60" spans="1:5" ht="12.75">
      <c r="A60" t="s">
        <v>61</v>
      </c>
      <c r="E60" s="37" t="s">
        <v>54</v>
      </c>
    </row>
    <row r="61" spans="1:18" ht="12.75" customHeight="1">
      <c r="A61" s="6" t="s">
        <v>50</v>
      </c>
      <c s="6"/>
      <c s="41" t="s">
        <v>613</v>
      </c>
      <c s="6"/>
      <c s="29" t="s">
        <v>2237</v>
      </c>
      <c s="6"/>
      <c s="6"/>
      <c s="6"/>
      <c s="42">
        <f>0+Q61</f>
      </c>
      <c s="6"/>
      <c r="O61">
        <f>0+R61</f>
      </c>
      <c r="Q61">
        <f>0+I62+I66+I70+I74+I78+I82+I86</f>
      </c>
      <c>
        <f>0+O62+O66+O70+O74+O78+O82+O86</f>
      </c>
    </row>
    <row r="62" spans="1:16" ht="12.75">
      <c r="A62" s="26" t="s">
        <v>52</v>
      </c>
      <c s="31" t="s">
        <v>129</v>
      </c>
      <c s="31" t="s">
        <v>2238</v>
      </c>
      <c s="26" t="s">
        <v>54</v>
      </c>
      <c s="32" t="s">
        <v>2239</v>
      </c>
      <c s="33" t="s">
        <v>182</v>
      </c>
      <c s="34">
        <v>0.002</v>
      </c>
      <c s="35">
        <v>0</v>
      </c>
      <c s="35">
        <f>ROUND(ROUND(H62,2)*ROUND(G62,3),2)</f>
      </c>
      <c s="33" t="s">
        <v>355</v>
      </c>
      <c r="O62">
        <f>(I62*21)/100</f>
      </c>
      <c t="s">
        <v>27</v>
      </c>
    </row>
    <row r="63" spans="1:5" ht="12.75">
      <c r="A63" s="36" t="s">
        <v>58</v>
      </c>
      <c r="E63" s="37" t="s">
        <v>2239</v>
      </c>
    </row>
    <row r="64" spans="1:5" ht="12.75">
      <c r="A64" s="38" t="s">
        <v>59</v>
      </c>
      <c r="E64" s="39" t="s">
        <v>2240</v>
      </c>
    </row>
    <row r="65" spans="1:5" ht="12.75">
      <c r="A65" t="s">
        <v>61</v>
      </c>
      <c r="E65" s="37" t="s">
        <v>54</v>
      </c>
    </row>
    <row r="66" spans="1:16" ht="12.75">
      <c r="A66" s="26" t="s">
        <v>52</v>
      </c>
      <c s="31" t="s">
        <v>133</v>
      </c>
      <c s="31" t="s">
        <v>2241</v>
      </c>
      <c s="26" t="s">
        <v>54</v>
      </c>
      <c s="32" t="s">
        <v>2242</v>
      </c>
      <c s="33" t="s">
        <v>182</v>
      </c>
      <c s="34">
        <v>0.001</v>
      </c>
      <c s="35">
        <v>0</v>
      </c>
      <c s="35">
        <f>ROUND(ROUND(H66,2)*ROUND(G66,3),2)</f>
      </c>
      <c s="33" t="s">
        <v>355</v>
      </c>
      <c r="O66">
        <f>(I66*21)/100</f>
      </c>
      <c t="s">
        <v>27</v>
      </c>
    </row>
    <row r="67" spans="1:5" ht="12.75">
      <c r="A67" s="36" t="s">
        <v>58</v>
      </c>
      <c r="E67" s="37" t="s">
        <v>2242</v>
      </c>
    </row>
    <row r="68" spans="1:5" ht="12.75">
      <c r="A68" s="38" t="s">
        <v>59</v>
      </c>
      <c r="E68" s="39" t="s">
        <v>2243</v>
      </c>
    </row>
    <row r="69" spans="1:5" ht="12.75">
      <c r="A69" t="s">
        <v>61</v>
      </c>
      <c r="E69" s="37" t="s">
        <v>54</v>
      </c>
    </row>
    <row r="70" spans="1:16" ht="25.5">
      <c r="A70" s="26" t="s">
        <v>52</v>
      </c>
      <c s="31" t="s">
        <v>137</v>
      </c>
      <c s="31" t="s">
        <v>2244</v>
      </c>
      <c s="26" t="s">
        <v>54</v>
      </c>
      <c s="32" t="s">
        <v>2245</v>
      </c>
      <c s="33" t="s">
        <v>315</v>
      </c>
      <c s="34">
        <v>6.865</v>
      </c>
      <c s="35">
        <v>0</v>
      </c>
      <c s="35">
        <f>ROUND(ROUND(H70,2)*ROUND(G70,3),2)</f>
      </c>
      <c s="33" t="s">
        <v>355</v>
      </c>
      <c r="O70">
        <f>(I70*21)/100</f>
      </c>
      <c t="s">
        <v>27</v>
      </c>
    </row>
    <row r="71" spans="1:5" ht="25.5">
      <c r="A71" s="36" t="s">
        <v>58</v>
      </c>
      <c r="E71" s="37" t="s">
        <v>2245</v>
      </c>
    </row>
    <row r="72" spans="1:5" ht="12.75">
      <c r="A72" s="38" t="s">
        <v>59</v>
      </c>
      <c r="E72" s="39" t="s">
        <v>2246</v>
      </c>
    </row>
    <row r="73" spans="1:5" ht="12.75">
      <c r="A73" t="s">
        <v>61</v>
      </c>
      <c r="E73" s="37" t="s">
        <v>54</v>
      </c>
    </row>
    <row r="74" spans="1:16" ht="12.75">
      <c r="A74" s="26" t="s">
        <v>52</v>
      </c>
      <c s="31" t="s">
        <v>141</v>
      </c>
      <c s="31" t="s">
        <v>2247</v>
      </c>
      <c s="26" t="s">
        <v>54</v>
      </c>
      <c s="32" t="s">
        <v>2248</v>
      </c>
      <c s="33" t="s">
        <v>315</v>
      </c>
      <c s="34">
        <v>5.89</v>
      </c>
      <c s="35">
        <v>0</v>
      </c>
      <c s="35">
        <f>ROUND(ROUND(H74,2)*ROUND(G74,3),2)</f>
      </c>
      <c s="33" t="s">
        <v>355</v>
      </c>
      <c r="O74">
        <f>(I74*21)/100</f>
      </c>
      <c t="s">
        <v>27</v>
      </c>
    </row>
    <row r="75" spans="1:5" ht="25.5">
      <c r="A75" s="36" t="s">
        <v>58</v>
      </c>
      <c r="E75" s="37" t="s">
        <v>2249</v>
      </c>
    </row>
    <row r="76" spans="1:5" ht="12.75">
      <c r="A76" s="38" t="s">
        <v>59</v>
      </c>
      <c r="E76" s="39" t="s">
        <v>2250</v>
      </c>
    </row>
    <row r="77" spans="1:5" ht="12.75">
      <c r="A77" t="s">
        <v>61</v>
      </c>
      <c r="E77" s="37" t="s">
        <v>54</v>
      </c>
    </row>
    <row r="78" spans="1:16" ht="12.75">
      <c r="A78" s="26" t="s">
        <v>52</v>
      </c>
      <c s="31" t="s">
        <v>145</v>
      </c>
      <c s="31" t="s">
        <v>2251</v>
      </c>
      <c s="26" t="s">
        <v>54</v>
      </c>
      <c s="32" t="s">
        <v>2252</v>
      </c>
      <c s="33" t="s">
        <v>315</v>
      </c>
      <c s="34">
        <v>1</v>
      </c>
      <c s="35">
        <v>0</v>
      </c>
      <c s="35">
        <f>ROUND(ROUND(H78,2)*ROUND(G78,3),2)</f>
      </c>
      <c s="33" t="s">
        <v>355</v>
      </c>
      <c r="O78">
        <f>(I78*21)/100</f>
      </c>
      <c t="s">
        <v>27</v>
      </c>
    </row>
    <row r="79" spans="1:5" ht="25.5">
      <c r="A79" s="36" t="s">
        <v>58</v>
      </c>
      <c r="E79" s="37" t="s">
        <v>2253</v>
      </c>
    </row>
    <row r="80" spans="1:5" ht="12.75">
      <c r="A80" s="38" t="s">
        <v>59</v>
      </c>
      <c r="E80" s="39" t="s">
        <v>2254</v>
      </c>
    </row>
    <row r="81" spans="1:5" ht="12.75">
      <c r="A81" t="s">
        <v>61</v>
      </c>
      <c r="E81" s="37" t="s">
        <v>54</v>
      </c>
    </row>
    <row r="82" spans="1:16" ht="12.75">
      <c r="A82" s="26" t="s">
        <v>52</v>
      </c>
      <c s="31" t="s">
        <v>149</v>
      </c>
      <c s="31" t="s">
        <v>2255</v>
      </c>
      <c s="26" t="s">
        <v>54</v>
      </c>
      <c s="32" t="s">
        <v>2256</v>
      </c>
      <c s="33" t="s">
        <v>315</v>
      </c>
      <c s="34">
        <v>5.89</v>
      </c>
      <c s="35">
        <v>0</v>
      </c>
      <c s="35">
        <f>ROUND(ROUND(H82,2)*ROUND(G82,3),2)</f>
      </c>
      <c s="33" t="s">
        <v>355</v>
      </c>
      <c r="O82">
        <f>(I82*21)/100</f>
      </c>
      <c t="s">
        <v>27</v>
      </c>
    </row>
    <row r="83" spans="1:5" ht="12.75">
      <c r="A83" s="36" t="s">
        <v>58</v>
      </c>
      <c r="E83" s="37" t="s">
        <v>2257</v>
      </c>
    </row>
    <row r="84" spans="1:5" ht="12.75">
      <c r="A84" s="38" t="s">
        <v>59</v>
      </c>
      <c r="E84" s="39" t="s">
        <v>2250</v>
      </c>
    </row>
    <row r="85" spans="1:5" ht="12.75">
      <c r="A85" t="s">
        <v>61</v>
      </c>
      <c r="E85" s="37" t="s">
        <v>54</v>
      </c>
    </row>
    <row r="86" spans="1:16" ht="12.75">
      <c r="A86" s="26" t="s">
        <v>52</v>
      </c>
      <c s="31" t="s">
        <v>153</v>
      </c>
      <c s="31" t="s">
        <v>2258</v>
      </c>
      <c s="26" t="s">
        <v>54</v>
      </c>
      <c s="32" t="s">
        <v>2259</v>
      </c>
      <c s="33" t="s">
        <v>182</v>
      </c>
      <c s="34">
        <v>0.042</v>
      </c>
      <c s="35">
        <v>0</v>
      </c>
      <c s="35">
        <f>ROUND(ROUND(H86,2)*ROUND(G86,3),2)</f>
      </c>
      <c s="33" t="s">
        <v>355</v>
      </c>
      <c r="O86">
        <f>(I86*21)/100</f>
      </c>
      <c t="s">
        <v>27</v>
      </c>
    </row>
    <row r="87" spans="1:5" ht="38.25">
      <c r="A87" s="36" t="s">
        <v>58</v>
      </c>
      <c r="E87" s="37" t="s">
        <v>2260</v>
      </c>
    </row>
    <row r="88" spans="1:5" ht="12.75">
      <c r="A88" s="38" t="s">
        <v>59</v>
      </c>
      <c r="E88" s="39" t="s">
        <v>54</v>
      </c>
    </row>
    <row r="89" spans="1:5" ht="12.75">
      <c r="A89" t="s">
        <v>61</v>
      </c>
      <c r="E89" s="37" t="s">
        <v>54</v>
      </c>
    </row>
    <row r="90" spans="1:18" ht="12.75" customHeight="1">
      <c r="A90" s="6" t="s">
        <v>50</v>
      </c>
      <c s="6"/>
      <c s="41" t="s">
        <v>2261</v>
      </c>
      <c s="6"/>
      <c s="29" t="s">
        <v>2262</v>
      </c>
      <c s="6"/>
      <c s="6"/>
      <c s="6"/>
      <c s="42">
        <f>0+Q90</f>
      </c>
      <c s="6"/>
      <c r="O90">
        <f>0+R90</f>
      </c>
      <c r="Q90">
        <f>0+I91</f>
      </c>
      <c>
        <f>0+O91</f>
      </c>
    </row>
    <row r="91" spans="1:16" ht="12.75">
      <c r="A91" s="26" t="s">
        <v>52</v>
      </c>
      <c s="31" t="s">
        <v>159</v>
      </c>
      <c s="31" t="s">
        <v>2263</v>
      </c>
      <c s="26" t="s">
        <v>54</v>
      </c>
      <c s="32" t="s">
        <v>2264</v>
      </c>
      <c s="33" t="s">
        <v>294</v>
      </c>
      <c s="34">
        <v>1</v>
      </c>
      <c s="35">
        <v>0</v>
      </c>
      <c s="35">
        <f>ROUND(ROUND(H91,2)*ROUND(G91,3),2)</f>
      </c>
      <c s="33" t="s">
        <v>436</v>
      </c>
      <c r="O91">
        <f>(I91*21)/100</f>
      </c>
      <c t="s">
        <v>27</v>
      </c>
    </row>
    <row r="92" spans="1:5" ht="12.75">
      <c r="A92" s="36" t="s">
        <v>58</v>
      </c>
      <c r="E92" s="37" t="s">
        <v>2264</v>
      </c>
    </row>
    <row r="93" spans="1:5" ht="12.75">
      <c r="A93" s="38" t="s">
        <v>59</v>
      </c>
      <c r="E93" s="39" t="s">
        <v>54</v>
      </c>
    </row>
    <row r="94" spans="1:5" ht="12.75">
      <c r="A94" t="s">
        <v>61</v>
      </c>
      <c r="E94" s="37" t="s">
        <v>54</v>
      </c>
    </row>
    <row r="95" spans="1:18" ht="12.75" customHeight="1">
      <c r="A95" s="6" t="s">
        <v>50</v>
      </c>
      <c s="6"/>
      <c s="41" t="s">
        <v>2265</v>
      </c>
      <c s="6"/>
      <c s="29" t="s">
        <v>2266</v>
      </c>
      <c s="6"/>
      <c s="6"/>
      <c s="6"/>
      <c s="42">
        <f>0+Q95</f>
      </c>
      <c s="6"/>
      <c r="O95">
        <f>0+R95</f>
      </c>
      <c r="Q95">
        <f>0+I96+I100+I104+I108+I112+I116+I120</f>
      </c>
      <c>
        <f>0+O96+O100+O104+O108+O112+O116+O120</f>
      </c>
    </row>
    <row r="96" spans="1:16" ht="12.75">
      <c r="A96" s="26" t="s">
        <v>52</v>
      </c>
      <c s="31" t="s">
        <v>164</v>
      </c>
      <c s="31" t="s">
        <v>2267</v>
      </c>
      <c s="26" t="s">
        <v>54</v>
      </c>
      <c s="32" t="s">
        <v>2268</v>
      </c>
      <c s="33" t="s">
        <v>82</v>
      </c>
      <c s="34">
        <v>1</v>
      </c>
      <c s="35">
        <v>0</v>
      </c>
      <c s="35">
        <f>ROUND(ROUND(H96,2)*ROUND(G96,3),2)</f>
      </c>
      <c s="33" t="s">
        <v>355</v>
      </c>
      <c r="O96">
        <f>(I96*21)/100</f>
      </c>
      <c t="s">
        <v>27</v>
      </c>
    </row>
    <row r="97" spans="1:5" ht="12.75">
      <c r="A97" s="36" t="s">
        <v>58</v>
      </c>
      <c r="E97" s="37" t="s">
        <v>2269</v>
      </c>
    </row>
    <row r="98" spans="1:5" ht="12.75">
      <c r="A98" s="38" t="s">
        <v>59</v>
      </c>
      <c r="E98" s="39" t="s">
        <v>54</v>
      </c>
    </row>
    <row r="99" spans="1:5" ht="12.75">
      <c r="A99" t="s">
        <v>61</v>
      </c>
      <c r="E99" s="37" t="s">
        <v>54</v>
      </c>
    </row>
    <row r="100" spans="1:16" ht="12.75">
      <c r="A100" s="26" t="s">
        <v>52</v>
      </c>
      <c s="31" t="s">
        <v>168</v>
      </c>
      <c s="31" t="s">
        <v>2270</v>
      </c>
      <c s="26" t="s">
        <v>54</v>
      </c>
      <c s="32" t="s">
        <v>2271</v>
      </c>
      <c s="33" t="s">
        <v>182</v>
      </c>
      <c s="34">
        <v>1.462</v>
      </c>
      <c s="35">
        <v>0</v>
      </c>
      <c s="35">
        <f>ROUND(ROUND(H100,2)*ROUND(G100,3),2)</f>
      </c>
      <c s="33" t="s">
        <v>355</v>
      </c>
      <c r="O100">
        <f>(I100*21)/100</f>
      </c>
      <c t="s">
        <v>27</v>
      </c>
    </row>
    <row r="101" spans="1:5" ht="25.5">
      <c r="A101" s="36" t="s">
        <v>58</v>
      </c>
      <c r="E101" s="37" t="s">
        <v>2272</v>
      </c>
    </row>
    <row r="102" spans="1:5" ht="12.75">
      <c r="A102" s="38" t="s">
        <v>59</v>
      </c>
      <c r="E102" s="39" t="s">
        <v>54</v>
      </c>
    </row>
    <row r="103" spans="1:5" ht="12.75">
      <c r="A103" t="s">
        <v>61</v>
      </c>
      <c r="E103" s="37" t="s">
        <v>54</v>
      </c>
    </row>
    <row r="104" spans="1:16" ht="12.75">
      <c r="A104" s="26" t="s">
        <v>52</v>
      </c>
      <c s="31" t="s">
        <v>172</v>
      </c>
      <c s="31" t="s">
        <v>2273</v>
      </c>
      <c s="26" t="s">
        <v>54</v>
      </c>
      <c s="32" t="s">
        <v>2274</v>
      </c>
      <c s="33" t="s">
        <v>82</v>
      </c>
      <c s="34">
        <v>1</v>
      </c>
      <c s="35">
        <v>0</v>
      </c>
      <c s="35">
        <f>ROUND(ROUND(H104,2)*ROUND(G104,3),2)</f>
      </c>
      <c s="33" t="s">
        <v>436</v>
      </c>
      <c r="O104">
        <f>(I104*21)/100</f>
      </c>
      <c t="s">
        <v>27</v>
      </c>
    </row>
    <row r="105" spans="1:5" ht="12.75">
      <c r="A105" s="36" t="s">
        <v>58</v>
      </c>
      <c r="E105" s="37" t="s">
        <v>2274</v>
      </c>
    </row>
    <row r="106" spans="1:5" ht="12.75">
      <c r="A106" s="38" t="s">
        <v>59</v>
      </c>
      <c r="E106" s="39" t="s">
        <v>54</v>
      </c>
    </row>
    <row r="107" spans="1:5" ht="12.75">
      <c r="A107" t="s">
        <v>61</v>
      </c>
      <c r="E107" s="37" t="s">
        <v>54</v>
      </c>
    </row>
    <row r="108" spans="1:16" ht="12.75">
      <c r="A108" s="26" t="s">
        <v>52</v>
      </c>
      <c s="31" t="s">
        <v>178</v>
      </c>
      <c s="31" t="s">
        <v>2275</v>
      </c>
      <c s="26" t="s">
        <v>54</v>
      </c>
      <c s="32" t="s">
        <v>2276</v>
      </c>
      <c s="33" t="s">
        <v>82</v>
      </c>
      <c s="34">
        <v>1</v>
      </c>
      <c s="35">
        <v>0</v>
      </c>
      <c s="35">
        <f>ROUND(ROUND(H108,2)*ROUND(G108,3),2)</f>
      </c>
      <c s="33" t="s">
        <v>436</v>
      </c>
      <c r="O108">
        <f>(I108*21)/100</f>
      </c>
      <c t="s">
        <v>27</v>
      </c>
    </row>
    <row r="109" spans="1:5" ht="12.75">
      <c r="A109" s="36" t="s">
        <v>58</v>
      </c>
      <c r="E109" s="37" t="s">
        <v>2276</v>
      </c>
    </row>
    <row r="110" spans="1:5" ht="76.5">
      <c r="A110" s="38" t="s">
        <v>59</v>
      </c>
      <c r="E110" s="44" t="s">
        <v>2277</v>
      </c>
    </row>
    <row r="111" spans="1:5" ht="12.75">
      <c r="A111" t="s">
        <v>61</v>
      </c>
      <c r="E111" s="37" t="s">
        <v>54</v>
      </c>
    </row>
    <row r="112" spans="1:16" ht="12.75">
      <c r="A112" s="26" t="s">
        <v>52</v>
      </c>
      <c s="31" t="s">
        <v>452</v>
      </c>
      <c s="31" t="s">
        <v>2278</v>
      </c>
      <c s="26" t="s">
        <v>54</v>
      </c>
      <c s="32" t="s">
        <v>2279</v>
      </c>
      <c s="33" t="s">
        <v>82</v>
      </c>
      <c s="34">
        <v>1</v>
      </c>
      <c s="35">
        <v>0</v>
      </c>
      <c s="35">
        <f>ROUND(ROUND(H112,2)*ROUND(G112,3),2)</f>
      </c>
      <c s="33" t="s">
        <v>436</v>
      </c>
      <c r="O112">
        <f>(I112*21)/100</f>
      </c>
      <c t="s">
        <v>27</v>
      </c>
    </row>
    <row r="113" spans="1:5" ht="12.75">
      <c r="A113" s="36" t="s">
        <v>58</v>
      </c>
      <c r="E113" s="37" t="s">
        <v>2279</v>
      </c>
    </row>
    <row r="114" spans="1:5" ht="63.75">
      <c r="A114" s="38" t="s">
        <v>59</v>
      </c>
      <c r="E114" s="44" t="s">
        <v>2280</v>
      </c>
    </row>
    <row r="115" spans="1:5" ht="12.75">
      <c r="A115" t="s">
        <v>61</v>
      </c>
      <c r="E115" s="37" t="s">
        <v>54</v>
      </c>
    </row>
    <row r="116" spans="1:16" ht="12.75">
      <c r="A116" s="26" t="s">
        <v>52</v>
      </c>
      <c s="31" t="s">
        <v>456</v>
      </c>
      <c s="31" t="s">
        <v>2281</v>
      </c>
      <c s="26" t="s">
        <v>54</v>
      </c>
      <c s="32" t="s">
        <v>2279</v>
      </c>
      <c s="33" t="s">
        <v>82</v>
      </c>
      <c s="34">
        <v>8</v>
      </c>
      <c s="35">
        <v>0</v>
      </c>
      <c s="35">
        <f>ROUND(ROUND(H116,2)*ROUND(G116,3),2)</f>
      </c>
      <c s="33" t="s">
        <v>436</v>
      </c>
      <c r="O116">
        <f>(I116*21)/100</f>
      </c>
      <c t="s">
        <v>27</v>
      </c>
    </row>
    <row r="117" spans="1:5" ht="12.75">
      <c r="A117" s="36" t="s">
        <v>58</v>
      </c>
      <c r="E117" s="37" t="s">
        <v>2279</v>
      </c>
    </row>
    <row r="118" spans="1:5" ht="63.75">
      <c r="A118" s="38" t="s">
        <v>59</v>
      </c>
      <c r="E118" s="44" t="s">
        <v>2282</v>
      </c>
    </row>
    <row r="119" spans="1:5" ht="12.75">
      <c r="A119" t="s">
        <v>61</v>
      </c>
      <c r="E119" s="37" t="s">
        <v>54</v>
      </c>
    </row>
    <row r="120" spans="1:16" ht="12.75">
      <c r="A120" s="26" t="s">
        <v>52</v>
      </c>
      <c s="31" t="s">
        <v>462</v>
      </c>
      <c s="31" t="s">
        <v>2283</v>
      </c>
      <c s="26" t="s">
        <v>54</v>
      </c>
      <c s="32" t="s">
        <v>2284</v>
      </c>
      <c s="33" t="s">
        <v>82</v>
      </c>
      <c s="34">
        <v>1</v>
      </c>
      <c s="35">
        <v>0</v>
      </c>
      <c s="35">
        <f>ROUND(ROUND(H120,2)*ROUND(G120,3),2)</f>
      </c>
      <c s="33" t="s">
        <v>436</v>
      </c>
      <c r="O120">
        <f>(I120*21)/100</f>
      </c>
      <c t="s">
        <v>27</v>
      </c>
    </row>
    <row r="121" spans="1:5" ht="12.75">
      <c r="A121" s="36" t="s">
        <v>58</v>
      </c>
      <c r="E121" s="37" t="s">
        <v>2284</v>
      </c>
    </row>
    <row r="122" spans="1:5" ht="38.25">
      <c r="A122" s="38" t="s">
        <v>59</v>
      </c>
      <c r="E122" s="44" t="s">
        <v>2285</v>
      </c>
    </row>
    <row r="123" spans="1:5" ht="12.75">
      <c r="A123" t="s">
        <v>61</v>
      </c>
      <c r="E123" s="37" t="s">
        <v>54</v>
      </c>
    </row>
    <row r="124" spans="1:18" ht="12.75" customHeight="1">
      <c r="A124" s="6" t="s">
        <v>50</v>
      </c>
      <c s="6"/>
      <c s="41" t="s">
        <v>44</v>
      </c>
      <c s="6"/>
      <c s="29" t="s">
        <v>471</v>
      </c>
      <c s="6"/>
      <c s="6"/>
      <c s="6"/>
      <c s="42">
        <f>0+Q124</f>
      </c>
      <c s="6"/>
      <c r="O124">
        <f>0+R124</f>
      </c>
      <c r="Q124">
        <f>0+I125+I129+I133+I137+I141+I145+I149+I153+I157</f>
      </c>
      <c>
        <f>0+O125+O129+O133+O137+O141+O145+O149+O153+O157</f>
      </c>
    </row>
    <row r="125" spans="1:16" ht="25.5">
      <c r="A125" s="26" t="s">
        <v>52</v>
      </c>
      <c s="31" t="s">
        <v>467</v>
      </c>
      <c s="31" t="s">
        <v>2286</v>
      </c>
      <c s="26" t="s">
        <v>54</v>
      </c>
      <c s="32" t="s">
        <v>2287</v>
      </c>
      <c s="33" t="s">
        <v>71</v>
      </c>
      <c s="34">
        <v>0.225</v>
      </c>
      <c s="35">
        <v>0</v>
      </c>
      <c s="35">
        <f>ROUND(ROUND(H125,2)*ROUND(G125,3),2)</f>
      </c>
      <c s="33" t="s">
        <v>355</v>
      </c>
      <c r="O125">
        <f>(I125*21)/100</f>
      </c>
      <c t="s">
        <v>27</v>
      </c>
    </row>
    <row r="126" spans="1:5" ht="25.5">
      <c r="A126" s="36" t="s">
        <v>58</v>
      </c>
      <c r="E126" s="37" t="s">
        <v>2288</v>
      </c>
    </row>
    <row r="127" spans="1:5" ht="12.75">
      <c r="A127" s="38" t="s">
        <v>59</v>
      </c>
      <c r="E127" s="39" t="s">
        <v>2289</v>
      </c>
    </row>
    <row r="128" spans="1:5" ht="12.75">
      <c r="A128" t="s">
        <v>61</v>
      </c>
      <c r="E128" s="37" t="s">
        <v>54</v>
      </c>
    </row>
    <row r="129" spans="1:16" ht="12.75">
      <c r="A129" s="26" t="s">
        <v>52</v>
      </c>
      <c s="31" t="s">
        <v>472</v>
      </c>
      <c s="31" t="s">
        <v>2290</v>
      </c>
      <c s="26" t="s">
        <v>54</v>
      </c>
      <c s="32" t="s">
        <v>2291</v>
      </c>
      <c s="33" t="s">
        <v>71</v>
      </c>
      <c s="34">
        <v>0.85</v>
      </c>
      <c s="35">
        <v>0</v>
      </c>
      <c s="35">
        <f>ROUND(ROUND(H129,2)*ROUND(G129,3),2)</f>
      </c>
      <c s="33" t="s">
        <v>355</v>
      </c>
      <c r="O129">
        <f>(I129*21)/100</f>
      </c>
      <c t="s">
        <v>27</v>
      </c>
    </row>
    <row r="130" spans="1:5" ht="12.75">
      <c r="A130" s="36" t="s">
        <v>58</v>
      </c>
      <c r="E130" s="37" t="s">
        <v>2292</v>
      </c>
    </row>
    <row r="131" spans="1:5" ht="12.75">
      <c r="A131" s="38" t="s">
        <v>59</v>
      </c>
      <c r="E131" s="39" t="s">
        <v>2293</v>
      </c>
    </row>
    <row r="132" spans="1:5" ht="12.75">
      <c r="A132" t="s">
        <v>61</v>
      </c>
      <c r="E132" s="37" t="s">
        <v>54</v>
      </c>
    </row>
    <row r="133" spans="1:16" ht="12.75">
      <c r="A133" s="26" t="s">
        <v>52</v>
      </c>
      <c s="31" t="s">
        <v>477</v>
      </c>
      <c s="31" t="s">
        <v>2294</v>
      </c>
      <c s="26" t="s">
        <v>54</v>
      </c>
      <c s="32" t="s">
        <v>2295</v>
      </c>
      <c s="33" t="s">
        <v>86</v>
      </c>
      <c s="34">
        <v>14</v>
      </c>
      <c s="35">
        <v>0</v>
      </c>
      <c s="35">
        <f>ROUND(ROUND(H133,2)*ROUND(G133,3),2)</f>
      </c>
      <c s="33" t="s">
        <v>355</v>
      </c>
      <c r="O133">
        <f>(I133*21)/100</f>
      </c>
      <c t="s">
        <v>27</v>
      </c>
    </row>
    <row r="134" spans="1:5" ht="25.5">
      <c r="A134" s="36" t="s">
        <v>58</v>
      </c>
      <c r="E134" s="37" t="s">
        <v>2296</v>
      </c>
    </row>
    <row r="135" spans="1:5" ht="12.75">
      <c r="A135" s="38" t="s">
        <v>59</v>
      </c>
      <c r="E135" s="39" t="s">
        <v>54</v>
      </c>
    </row>
    <row r="136" spans="1:5" ht="12.75">
      <c r="A136" t="s">
        <v>61</v>
      </c>
      <c r="E136" s="37" t="s">
        <v>54</v>
      </c>
    </row>
    <row r="137" spans="1:16" ht="12.75">
      <c r="A137" s="26" t="s">
        <v>52</v>
      </c>
      <c s="31" t="s">
        <v>482</v>
      </c>
      <c s="31" t="s">
        <v>2297</v>
      </c>
      <c s="26" t="s">
        <v>54</v>
      </c>
      <c s="32" t="s">
        <v>2298</v>
      </c>
      <c s="33" t="s">
        <v>82</v>
      </c>
      <c s="34">
        <v>5</v>
      </c>
      <c s="35">
        <v>0</v>
      </c>
      <c s="35">
        <f>ROUND(ROUND(H137,2)*ROUND(G137,3),2)</f>
      </c>
      <c s="33" t="s">
        <v>355</v>
      </c>
      <c r="O137">
        <f>(I137*21)/100</f>
      </c>
      <c t="s">
        <v>27</v>
      </c>
    </row>
    <row r="138" spans="1:5" ht="25.5">
      <c r="A138" s="36" t="s">
        <v>58</v>
      </c>
      <c r="E138" s="37" t="s">
        <v>2299</v>
      </c>
    </row>
    <row r="139" spans="1:5" ht="12.75">
      <c r="A139" s="38" t="s">
        <v>59</v>
      </c>
      <c r="E139" s="39" t="s">
        <v>54</v>
      </c>
    </row>
    <row r="140" spans="1:5" ht="12.75">
      <c r="A140" t="s">
        <v>61</v>
      </c>
      <c r="E140" s="37" t="s">
        <v>54</v>
      </c>
    </row>
    <row r="141" spans="1:16" ht="12.75">
      <c r="A141" s="26" t="s">
        <v>52</v>
      </c>
      <c s="31" t="s">
        <v>487</v>
      </c>
      <c s="31" t="s">
        <v>2300</v>
      </c>
      <c s="26" t="s">
        <v>54</v>
      </c>
      <c s="32" t="s">
        <v>2301</v>
      </c>
      <c s="33" t="s">
        <v>82</v>
      </c>
      <c s="34">
        <v>8</v>
      </c>
      <c s="35">
        <v>0</v>
      </c>
      <c s="35">
        <f>ROUND(ROUND(H141,2)*ROUND(G141,3),2)</f>
      </c>
      <c s="33" t="s">
        <v>355</v>
      </c>
      <c r="O141">
        <f>(I141*21)/100</f>
      </c>
      <c t="s">
        <v>27</v>
      </c>
    </row>
    <row r="142" spans="1:5" ht="25.5">
      <c r="A142" s="36" t="s">
        <v>58</v>
      </c>
      <c r="E142" s="37" t="s">
        <v>2302</v>
      </c>
    </row>
    <row r="143" spans="1:5" ht="12.75">
      <c r="A143" s="38" t="s">
        <v>59</v>
      </c>
      <c r="E143" s="39" t="s">
        <v>54</v>
      </c>
    </row>
    <row r="144" spans="1:5" ht="12.75">
      <c r="A144" t="s">
        <v>61</v>
      </c>
      <c r="E144" s="37" t="s">
        <v>54</v>
      </c>
    </row>
    <row r="145" spans="1:16" ht="12.75">
      <c r="A145" s="26" t="s">
        <v>52</v>
      </c>
      <c s="31" t="s">
        <v>492</v>
      </c>
      <c s="31" t="s">
        <v>2303</v>
      </c>
      <c s="26" t="s">
        <v>54</v>
      </c>
      <c s="32" t="s">
        <v>2304</v>
      </c>
      <c s="33" t="s">
        <v>86</v>
      </c>
      <c s="34">
        <v>17</v>
      </c>
      <c s="35">
        <v>0</v>
      </c>
      <c s="35">
        <f>ROUND(ROUND(H145,2)*ROUND(G145,3),2)</f>
      </c>
      <c s="33" t="s">
        <v>355</v>
      </c>
      <c r="O145">
        <f>(I145*21)/100</f>
      </c>
      <c t="s">
        <v>27</v>
      </c>
    </row>
    <row r="146" spans="1:5" ht="12.75">
      <c r="A146" s="36" t="s">
        <v>58</v>
      </c>
      <c r="E146" s="37" t="s">
        <v>2305</v>
      </c>
    </row>
    <row r="147" spans="1:5" ht="12.75">
      <c r="A147" s="38" t="s">
        <v>59</v>
      </c>
      <c r="E147" s="39" t="s">
        <v>54</v>
      </c>
    </row>
    <row r="148" spans="1:5" ht="12.75">
      <c r="A148" t="s">
        <v>61</v>
      </c>
      <c r="E148" s="37" t="s">
        <v>54</v>
      </c>
    </row>
    <row r="149" spans="1:16" ht="12.75">
      <c r="A149" s="26" t="s">
        <v>52</v>
      </c>
      <c s="31" t="s">
        <v>497</v>
      </c>
      <c s="31" t="s">
        <v>2306</v>
      </c>
      <c s="26" t="s">
        <v>54</v>
      </c>
      <c s="32" t="s">
        <v>2307</v>
      </c>
      <c s="33" t="s">
        <v>82</v>
      </c>
      <c s="34">
        <v>1</v>
      </c>
      <c s="35">
        <v>0</v>
      </c>
      <c s="35">
        <f>ROUND(ROUND(H149,2)*ROUND(G149,3),2)</f>
      </c>
      <c s="33" t="s">
        <v>355</v>
      </c>
      <c r="O149">
        <f>(I149*21)/100</f>
      </c>
      <c t="s">
        <v>27</v>
      </c>
    </row>
    <row r="150" spans="1:5" ht="12.75">
      <c r="A150" s="36" t="s">
        <v>58</v>
      </c>
      <c r="E150" s="37" t="s">
        <v>2308</v>
      </c>
    </row>
    <row r="151" spans="1:5" ht="12.75">
      <c r="A151" s="38" t="s">
        <v>59</v>
      </c>
      <c r="E151" s="39" t="s">
        <v>54</v>
      </c>
    </row>
    <row r="152" spans="1:5" ht="12.75">
      <c r="A152" t="s">
        <v>61</v>
      </c>
      <c r="E152" s="37" t="s">
        <v>54</v>
      </c>
    </row>
    <row r="153" spans="1:16" ht="12.75">
      <c r="A153" s="26" t="s">
        <v>52</v>
      </c>
      <c s="31" t="s">
        <v>502</v>
      </c>
      <c s="31" t="s">
        <v>2309</v>
      </c>
      <c s="26" t="s">
        <v>54</v>
      </c>
      <c s="32" t="s">
        <v>2310</v>
      </c>
      <c s="33" t="s">
        <v>82</v>
      </c>
      <c s="34">
        <v>1</v>
      </c>
      <c s="35">
        <v>0</v>
      </c>
      <c s="35">
        <f>ROUND(ROUND(H153,2)*ROUND(G153,3),2)</f>
      </c>
      <c s="33" t="s">
        <v>355</v>
      </c>
      <c r="O153">
        <f>(I153*21)/100</f>
      </c>
      <c t="s">
        <v>27</v>
      </c>
    </row>
    <row r="154" spans="1:5" ht="12.75">
      <c r="A154" s="36" t="s">
        <v>58</v>
      </c>
      <c r="E154" s="37" t="s">
        <v>2311</v>
      </c>
    </row>
    <row r="155" spans="1:5" ht="12.75">
      <c r="A155" s="38" t="s">
        <v>59</v>
      </c>
      <c r="E155" s="39" t="s">
        <v>54</v>
      </c>
    </row>
    <row r="156" spans="1:5" ht="12.75">
      <c r="A156" t="s">
        <v>61</v>
      </c>
      <c r="E156" s="37" t="s">
        <v>54</v>
      </c>
    </row>
    <row r="157" spans="1:16" ht="12.75">
      <c r="A157" s="26" t="s">
        <v>52</v>
      </c>
      <c s="31" t="s">
        <v>657</v>
      </c>
      <c s="31" t="s">
        <v>2312</v>
      </c>
      <c s="26" t="s">
        <v>54</v>
      </c>
      <c s="32" t="s">
        <v>2313</v>
      </c>
      <c s="33" t="s">
        <v>182</v>
      </c>
      <c s="34">
        <v>56.575</v>
      </c>
      <c s="35">
        <v>0</v>
      </c>
      <c s="35">
        <f>ROUND(ROUND(H157,2)*ROUND(G157,3),2)</f>
      </c>
      <c s="33" t="s">
        <v>355</v>
      </c>
      <c r="O157">
        <f>(I157*21)/100</f>
      </c>
      <c t="s">
        <v>27</v>
      </c>
    </row>
    <row r="158" spans="1:5" ht="38.25">
      <c r="A158" s="36" t="s">
        <v>58</v>
      </c>
      <c r="E158" s="37" t="s">
        <v>2314</v>
      </c>
    </row>
    <row r="159" spans="1:5" ht="12.75">
      <c r="A159" s="38" t="s">
        <v>59</v>
      </c>
      <c r="E159" s="39" t="s">
        <v>54</v>
      </c>
    </row>
    <row r="160" spans="1:5" ht="12.75">
      <c r="A160" t="s">
        <v>61</v>
      </c>
      <c r="E160" s="37" t="s">
        <v>54</v>
      </c>
    </row>
    <row r="161" spans="1:18" ht="12.75" customHeight="1">
      <c r="A161" s="6" t="s">
        <v>50</v>
      </c>
      <c s="6"/>
      <c s="41" t="s">
        <v>176</v>
      </c>
      <c s="6"/>
      <c s="29" t="s">
        <v>177</v>
      </c>
      <c s="6"/>
      <c s="6"/>
      <c s="6"/>
      <c s="42">
        <f>0+Q161</f>
      </c>
      <c s="6"/>
      <c r="O161">
        <f>0+R161</f>
      </c>
      <c r="Q161">
        <f>0+I162+I166+I170+I174</f>
      </c>
      <c>
        <f>0+O162+O166+O170+O174</f>
      </c>
    </row>
    <row r="162" spans="1:16" ht="38.25">
      <c r="A162" s="26" t="s">
        <v>52</v>
      </c>
      <c s="31" t="s">
        <v>487</v>
      </c>
      <c s="31" t="s">
        <v>658</v>
      </c>
      <c s="26" t="s">
        <v>659</v>
      </c>
      <c s="32" t="s">
        <v>660</v>
      </c>
      <c s="33" t="s">
        <v>182</v>
      </c>
      <c s="34">
        <v>13.287</v>
      </c>
      <c s="35">
        <v>0</v>
      </c>
      <c s="35">
        <f>ROUND(ROUND(H162,2)*ROUND(G162,3),2)</f>
      </c>
      <c s="33" t="s">
        <v>325</v>
      </c>
      <c r="O162">
        <f>(I162*21)/100</f>
      </c>
      <c t="s">
        <v>27</v>
      </c>
    </row>
    <row r="163" spans="1:5" ht="12.75">
      <c r="A163" s="36" t="s">
        <v>58</v>
      </c>
      <c r="E163" s="37" t="s">
        <v>183</v>
      </c>
    </row>
    <row r="164" spans="1:5" ht="63.75">
      <c r="A164" s="38" t="s">
        <v>59</v>
      </c>
      <c r="E164" s="39" t="s">
        <v>2315</v>
      </c>
    </row>
    <row r="165" spans="1:5" ht="127.5">
      <c r="A165" t="s">
        <v>61</v>
      </c>
      <c r="E165" s="37" t="s">
        <v>1231</v>
      </c>
    </row>
    <row r="166" spans="1:16" ht="38.25">
      <c r="A166" s="26" t="s">
        <v>52</v>
      </c>
      <c s="31" t="s">
        <v>593</v>
      </c>
      <c s="31" t="s">
        <v>2316</v>
      </c>
      <c s="26" t="s">
        <v>2317</v>
      </c>
      <c s="32" t="s">
        <v>2318</v>
      </c>
      <c s="33" t="s">
        <v>182</v>
      </c>
      <c s="34">
        <v>0.405</v>
      </c>
      <c s="35">
        <v>0</v>
      </c>
      <c s="35">
        <f>ROUND(ROUND(H166,2)*ROUND(G166,3),2)</f>
      </c>
      <c s="33" t="s">
        <v>436</v>
      </c>
      <c r="O166">
        <f>(I166*21)/100</f>
      </c>
      <c t="s">
        <v>27</v>
      </c>
    </row>
    <row r="167" spans="1:5" ht="12.75">
      <c r="A167" s="36" t="s">
        <v>58</v>
      </c>
      <c r="E167" s="37" t="s">
        <v>183</v>
      </c>
    </row>
    <row r="168" spans="1:5" ht="12.75">
      <c r="A168" s="38" t="s">
        <v>59</v>
      </c>
      <c r="E168" s="39" t="s">
        <v>54</v>
      </c>
    </row>
    <row r="169" spans="1:5" ht="102">
      <c r="A169" t="s">
        <v>61</v>
      </c>
      <c r="E169" s="45" t="s">
        <v>501</v>
      </c>
    </row>
    <row r="170" spans="1:16" ht="38.25">
      <c r="A170" s="26" t="s">
        <v>52</v>
      </c>
      <c s="31" t="s">
        <v>666</v>
      </c>
      <c s="31" t="s">
        <v>322</v>
      </c>
      <c s="26" t="s">
        <v>323</v>
      </c>
      <c s="32" t="s">
        <v>2319</v>
      </c>
      <c s="33" t="s">
        <v>182</v>
      </c>
      <c s="34">
        <v>31.618</v>
      </c>
      <c s="35">
        <v>0</v>
      </c>
      <c s="35">
        <f>ROUND(ROUND(H170,2)*ROUND(G170,3),2)</f>
      </c>
      <c s="33" t="s">
        <v>436</v>
      </c>
      <c r="O170">
        <f>(I170*21)/100</f>
      </c>
      <c t="s">
        <v>27</v>
      </c>
    </row>
    <row r="171" spans="1:5" ht="12.75">
      <c r="A171" s="36" t="s">
        <v>58</v>
      </c>
      <c r="E171" s="37" t="s">
        <v>183</v>
      </c>
    </row>
    <row r="172" spans="1:5" ht="38.25">
      <c r="A172" s="38" t="s">
        <v>59</v>
      </c>
      <c r="E172" s="39" t="s">
        <v>2320</v>
      </c>
    </row>
    <row r="173" spans="1:5" ht="114.75">
      <c r="A173" t="s">
        <v>61</v>
      </c>
      <c r="E173" s="45" t="s">
        <v>2321</v>
      </c>
    </row>
    <row r="174" spans="1:16" ht="38.25">
      <c r="A174" s="26" t="s">
        <v>52</v>
      </c>
      <c s="31" t="s">
        <v>668</v>
      </c>
      <c s="31" t="s">
        <v>498</v>
      </c>
      <c s="26" t="s">
        <v>499</v>
      </c>
      <c s="32" t="s">
        <v>500</v>
      </c>
      <c s="33" t="s">
        <v>182</v>
      </c>
      <c s="34">
        <v>1.457</v>
      </c>
      <c s="35">
        <v>0</v>
      </c>
      <c s="35">
        <f>ROUND(ROUND(H174,2)*ROUND(G174,3),2)</f>
      </c>
      <c s="33" t="s">
        <v>436</v>
      </c>
      <c r="O174">
        <f>(I174*21)/100</f>
      </c>
      <c t="s">
        <v>27</v>
      </c>
    </row>
    <row r="175" spans="1:5" ht="12.75">
      <c r="A175" s="36" t="s">
        <v>58</v>
      </c>
      <c r="E175" s="37" t="s">
        <v>183</v>
      </c>
    </row>
    <row r="176" spans="1:5" ht="12.75">
      <c r="A176" s="38" t="s">
        <v>59</v>
      </c>
      <c r="E176" s="39" t="s">
        <v>54</v>
      </c>
    </row>
    <row r="177" spans="1:5" ht="102">
      <c r="A177" t="s">
        <v>61</v>
      </c>
      <c r="E177"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41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0+O9+O30+O47+O76+O109+O270+O315+O320+O353+O398</f>
      </c>
      <c t="s">
        <v>26</v>
      </c>
    </row>
    <row r="3" spans="1:16" ht="15" customHeight="1">
      <c r="A3" t="s">
        <v>12</v>
      </c>
      <c s="12" t="s">
        <v>14</v>
      </c>
      <c s="13" t="s">
        <v>15</v>
      </c>
      <c s="1"/>
      <c s="14" t="s">
        <v>16</v>
      </c>
      <c s="1"/>
      <c s="9"/>
      <c s="8" t="s">
        <v>2324</v>
      </c>
      <c s="43">
        <f>0+I9+I30+I47+I76+I109+I270+I315+I320+I353+I398</f>
      </c>
      <c s="10"/>
      <c r="O3" t="s">
        <v>23</v>
      </c>
      <c t="s">
        <v>27</v>
      </c>
    </row>
    <row r="4" spans="1:16" ht="15" customHeight="1">
      <c r="A4" t="s">
        <v>17</v>
      </c>
      <c s="12" t="s">
        <v>18</v>
      </c>
      <c s="13" t="s">
        <v>2322</v>
      </c>
      <c s="1"/>
      <c s="14" t="s">
        <v>2323</v>
      </c>
      <c s="1"/>
      <c s="1"/>
      <c s="11"/>
      <c s="11"/>
      <c s="1"/>
      <c r="O4" t="s">
        <v>24</v>
      </c>
      <c t="s">
        <v>27</v>
      </c>
    </row>
    <row r="5" spans="1:16" ht="12.75" customHeight="1">
      <c r="A5" t="s">
        <v>21</v>
      </c>
      <c s="16" t="s">
        <v>22</v>
      </c>
      <c s="17" t="s">
        <v>2324</v>
      </c>
      <c s="6"/>
      <c s="18" t="s">
        <v>2325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2327</v>
      </c>
      <c s="27"/>
      <c s="29" t="s">
        <v>2328</v>
      </c>
      <c s="27"/>
      <c s="27"/>
      <c s="27"/>
      <c s="30">
        <f>0+Q9</f>
      </c>
      <c s="27"/>
      <c r="O9">
        <f>0+R9</f>
      </c>
      <c r="Q9">
        <f>0+I10+I14+I18+I22+I26</f>
      </c>
      <c>
        <f>0+O10+O14+O18+O22+O26</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2329</v>
      </c>
    </row>
    <row r="13" spans="1:5" ht="318.75">
      <c r="A13" t="s">
        <v>61</v>
      </c>
      <c r="E13" s="37" t="s">
        <v>702</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2329</v>
      </c>
    </row>
    <row r="17" spans="1:5" ht="229.5">
      <c r="A17" t="s">
        <v>61</v>
      </c>
      <c r="E17" s="37" t="s">
        <v>537</v>
      </c>
    </row>
    <row r="18" spans="1:16" ht="12.75">
      <c r="A18" s="26" t="s">
        <v>52</v>
      </c>
      <c s="31" t="s">
        <v>26</v>
      </c>
      <c s="31" t="s">
        <v>1378</v>
      </c>
      <c s="26" t="s">
        <v>54</v>
      </c>
      <c s="32" t="s">
        <v>1379</v>
      </c>
      <c s="33" t="s">
        <v>86</v>
      </c>
      <c s="34">
        <v>408</v>
      </c>
      <c s="35">
        <v>0</v>
      </c>
      <c s="35">
        <f>ROUND(ROUND(H18,2)*ROUND(G18,3),2)</f>
      </c>
      <c s="33" t="s">
        <v>57</v>
      </c>
      <c r="O18">
        <f>(I18*21)/100</f>
      </c>
      <c t="s">
        <v>27</v>
      </c>
    </row>
    <row r="19" spans="1:5" ht="12.75">
      <c r="A19" s="36" t="s">
        <v>58</v>
      </c>
      <c r="E19" s="37" t="s">
        <v>54</v>
      </c>
    </row>
    <row r="20" spans="1:5" ht="12.75">
      <c r="A20" s="38" t="s">
        <v>59</v>
      </c>
      <c r="E20" s="39" t="s">
        <v>2329</v>
      </c>
    </row>
    <row r="21" spans="1:5" ht="102">
      <c r="A21" t="s">
        <v>61</v>
      </c>
      <c r="E21" s="37" t="s">
        <v>1381</v>
      </c>
    </row>
    <row r="22" spans="1:16" ht="12.75">
      <c r="A22" s="26" t="s">
        <v>52</v>
      </c>
      <c s="31" t="s">
        <v>37</v>
      </c>
      <c s="31" t="s">
        <v>2330</v>
      </c>
      <c s="26" t="s">
        <v>54</v>
      </c>
      <c s="32" t="s">
        <v>2331</v>
      </c>
      <c s="33" t="s">
        <v>86</v>
      </c>
      <c s="34">
        <v>102</v>
      </c>
      <c s="35">
        <v>0</v>
      </c>
      <c s="35">
        <f>ROUND(ROUND(H22,2)*ROUND(G22,3),2)</f>
      </c>
      <c s="33" t="s">
        <v>57</v>
      </c>
      <c r="O22">
        <f>(I22*21)/100</f>
      </c>
      <c t="s">
        <v>27</v>
      </c>
    </row>
    <row r="23" spans="1:5" ht="12.75">
      <c r="A23" s="36" t="s">
        <v>58</v>
      </c>
      <c r="E23" s="37" t="s">
        <v>54</v>
      </c>
    </row>
    <row r="24" spans="1:5" ht="12.75">
      <c r="A24" s="38" t="s">
        <v>59</v>
      </c>
      <c r="E24" s="39" t="s">
        <v>2329</v>
      </c>
    </row>
    <row r="25" spans="1:5" ht="140.25">
      <c r="A25" t="s">
        <v>61</v>
      </c>
      <c r="E25" s="37" t="s">
        <v>87</v>
      </c>
    </row>
    <row r="26" spans="1:16" ht="25.5">
      <c r="A26" s="26" t="s">
        <v>52</v>
      </c>
      <c s="31" t="s">
        <v>39</v>
      </c>
      <c s="31" t="s">
        <v>1386</v>
      </c>
      <c s="26" t="s">
        <v>54</v>
      </c>
      <c s="32" t="s">
        <v>1387</v>
      </c>
      <c s="33" t="s">
        <v>86</v>
      </c>
      <c s="34">
        <v>408</v>
      </c>
      <c s="35">
        <v>0</v>
      </c>
      <c s="35">
        <f>ROUND(ROUND(H26,2)*ROUND(G26,3),2)</f>
      </c>
      <c s="33" t="s">
        <v>57</v>
      </c>
      <c r="O26">
        <f>(I26*21)/100</f>
      </c>
      <c t="s">
        <v>27</v>
      </c>
    </row>
    <row r="27" spans="1:5" ht="12.75">
      <c r="A27" s="36" t="s">
        <v>58</v>
      </c>
      <c r="E27" s="37" t="s">
        <v>54</v>
      </c>
    </row>
    <row r="28" spans="1:5" ht="12.75">
      <c r="A28" s="38" t="s">
        <v>59</v>
      </c>
      <c r="E28" s="39" t="s">
        <v>2329</v>
      </c>
    </row>
    <row r="29" spans="1:5" ht="76.5">
      <c r="A29" t="s">
        <v>61</v>
      </c>
      <c r="E29" s="37" t="s">
        <v>1389</v>
      </c>
    </row>
    <row r="30" spans="1:18" ht="12.75" customHeight="1">
      <c r="A30" s="6" t="s">
        <v>50</v>
      </c>
      <c s="6"/>
      <c s="41" t="s">
        <v>2261</v>
      </c>
      <c s="6"/>
      <c s="29" t="s">
        <v>2332</v>
      </c>
      <c s="6"/>
      <c s="6"/>
      <c s="6"/>
      <c s="42">
        <f>0+Q30</f>
      </c>
      <c s="6"/>
      <c r="O30">
        <f>0+R30</f>
      </c>
      <c r="Q30">
        <f>0+I31+I35+I39+I43</f>
      </c>
      <c>
        <f>0+O31+O35+O39+O43</f>
      </c>
    </row>
    <row r="31" spans="1:16" ht="12.75">
      <c r="A31" s="26" t="s">
        <v>52</v>
      </c>
      <c s="31" t="s">
        <v>41</v>
      </c>
      <c s="31" t="s">
        <v>2333</v>
      </c>
      <c s="26" t="s">
        <v>54</v>
      </c>
      <c s="32" t="s">
        <v>2334</v>
      </c>
      <c s="33" t="s">
        <v>86</v>
      </c>
      <c s="34">
        <v>600</v>
      </c>
      <c s="35">
        <v>0</v>
      </c>
      <c s="35">
        <f>ROUND(ROUND(H31,2)*ROUND(G31,3),2)</f>
      </c>
      <c s="33" t="s">
        <v>57</v>
      </c>
      <c r="O31">
        <f>(I31*21)/100</f>
      </c>
      <c t="s">
        <v>27</v>
      </c>
    </row>
    <row r="32" spans="1:5" ht="12.75">
      <c r="A32" s="36" t="s">
        <v>58</v>
      </c>
      <c r="E32" s="37" t="s">
        <v>54</v>
      </c>
    </row>
    <row r="33" spans="1:5" ht="12.75">
      <c r="A33" s="38" t="s">
        <v>59</v>
      </c>
      <c r="E33" s="39" t="s">
        <v>2329</v>
      </c>
    </row>
    <row r="34" spans="1:5" ht="89.25">
      <c r="A34" t="s">
        <v>61</v>
      </c>
      <c r="E34" s="37" t="s">
        <v>2335</v>
      </c>
    </row>
    <row r="35" spans="1:16" ht="25.5">
      <c r="A35" s="26" t="s">
        <v>52</v>
      </c>
      <c s="31" t="s">
        <v>90</v>
      </c>
      <c s="31" t="s">
        <v>2336</v>
      </c>
      <c s="26" t="s">
        <v>54</v>
      </c>
      <c s="32" t="s">
        <v>2337</v>
      </c>
      <c s="33" t="s">
        <v>82</v>
      </c>
      <c s="34">
        <v>16</v>
      </c>
      <c s="35">
        <v>0</v>
      </c>
      <c s="35">
        <f>ROUND(ROUND(H35,2)*ROUND(G35,3),2)</f>
      </c>
      <c s="33" t="s">
        <v>57</v>
      </c>
      <c r="O35">
        <f>(I35*21)/100</f>
      </c>
      <c t="s">
        <v>27</v>
      </c>
    </row>
    <row r="36" spans="1:5" ht="12.75">
      <c r="A36" s="36" t="s">
        <v>58</v>
      </c>
      <c r="E36" s="37" t="s">
        <v>54</v>
      </c>
    </row>
    <row r="37" spans="1:5" ht="12.75">
      <c r="A37" s="38" t="s">
        <v>59</v>
      </c>
      <c r="E37" s="39" t="s">
        <v>2329</v>
      </c>
    </row>
    <row r="38" spans="1:5" ht="102">
      <c r="A38" t="s">
        <v>61</v>
      </c>
      <c r="E38" s="37" t="s">
        <v>2338</v>
      </c>
    </row>
    <row r="39" spans="1:16" ht="12.75">
      <c r="A39" s="26" t="s">
        <v>52</v>
      </c>
      <c s="31" t="s">
        <v>95</v>
      </c>
      <c s="31" t="s">
        <v>2339</v>
      </c>
      <c s="26" t="s">
        <v>54</v>
      </c>
      <c s="32" t="s">
        <v>2340</v>
      </c>
      <c s="33" t="s">
        <v>82</v>
      </c>
      <c s="34">
        <v>8</v>
      </c>
      <c s="35">
        <v>0</v>
      </c>
      <c s="35">
        <f>ROUND(ROUND(H39,2)*ROUND(G39,3),2)</f>
      </c>
      <c s="33" t="s">
        <v>57</v>
      </c>
      <c r="O39">
        <f>(I39*21)/100</f>
      </c>
      <c t="s">
        <v>27</v>
      </c>
    </row>
    <row r="40" spans="1:5" ht="12.75">
      <c r="A40" s="36" t="s">
        <v>58</v>
      </c>
      <c r="E40" s="37" t="s">
        <v>54</v>
      </c>
    </row>
    <row r="41" spans="1:5" ht="12.75">
      <c r="A41" s="38" t="s">
        <v>59</v>
      </c>
      <c r="E41" s="39" t="s">
        <v>2329</v>
      </c>
    </row>
    <row r="42" spans="1:5" ht="76.5">
      <c r="A42" t="s">
        <v>61</v>
      </c>
      <c r="E42" s="37" t="s">
        <v>2341</v>
      </c>
    </row>
    <row r="43" spans="1:16" ht="25.5">
      <c r="A43" s="26" t="s">
        <v>52</v>
      </c>
      <c s="31" t="s">
        <v>44</v>
      </c>
      <c s="31" t="s">
        <v>2342</v>
      </c>
      <c s="26" t="s">
        <v>54</v>
      </c>
      <c s="32" t="s">
        <v>2343</v>
      </c>
      <c s="33" t="s">
        <v>82</v>
      </c>
      <c s="34">
        <v>8</v>
      </c>
      <c s="35">
        <v>0</v>
      </c>
      <c s="35">
        <f>ROUND(ROUND(H43,2)*ROUND(G43,3),2)</f>
      </c>
      <c s="33" t="s">
        <v>57</v>
      </c>
      <c r="O43">
        <f>(I43*21)/100</f>
      </c>
      <c t="s">
        <v>27</v>
      </c>
    </row>
    <row r="44" spans="1:5" ht="12.75">
      <c r="A44" s="36" t="s">
        <v>58</v>
      </c>
      <c r="E44" s="37" t="s">
        <v>54</v>
      </c>
    </row>
    <row r="45" spans="1:5" ht="12.75">
      <c r="A45" s="38" t="s">
        <v>59</v>
      </c>
      <c r="E45" s="39" t="s">
        <v>2329</v>
      </c>
    </row>
    <row r="46" spans="1:5" ht="76.5">
      <c r="A46" t="s">
        <v>61</v>
      </c>
      <c r="E46" s="37" t="s">
        <v>2341</v>
      </c>
    </row>
    <row r="47" spans="1:18" ht="12.75" customHeight="1">
      <c r="A47" s="6" t="s">
        <v>50</v>
      </c>
      <c s="6"/>
      <c s="41" t="s">
        <v>2344</v>
      </c>
      <c s="6"/>
      <c s="29" t="s">
        <v>2345</v>
      </c>
      <c s="6"/>
      <c s="6"/>
      <c s="6"/>
      <c s="42">
        <f>0+Q47</f>
      </c>
      <c s="6"/>
      <c r="O47">
        <f>0+R47</f>
      </c>
      <c r="Q47">
        <f>0+I48+I52+I56+I60+I64+I68+I72</f>
      </c>
      <c>
        <f>0+O48+O52+O56+O60+O64+O68+O72</f>
      </c>
    </row>
    <row r="48" spans="1:16" ht="12.75">
      <c r="A48" s="26" t="s">
        <v>52</v>
      </c>
      <c s="31" t="s">
        <v>46</v>
      </c>
      <c s="31" t="s">
        <v>2346</v>
      </c>
      <c s="26" t="s">
        <v>54</v>
      </c>
      <c s="32" t="s">
        <v>2347</v>
      </c>
      <c s="33" t="s">
        <v>162</v>
      </c>
      <c s="34">
        <v>75.5</v>
      </c>
      <c s="35">
        <v>0</v>
      </c>
      <c s="35">
        <f>ROUND(ROUND(H48,2)*ROUND(G48,3),2)</f>
      </c>
      <c s="33" t="s">
        <v>57</v>
      </c>
      <c r="O48">
        <f>(I48*21)/100</f>
      </c>
      <c t="s">
        <v>27</v>
      </c>
    </row>
    <row r="49" spans="1:5" ht="12.75">
      <c r="A49" s="36" t="s">
        <v>58</v>
      </c>
      <c r="E49" s="37" t="s">
        <v>54</v>
      </c>
    </row>
    <row r="50" spans="1:5" ht="12.75">
      <c r="A50" s="38" t="s">
        <v>59</v>
      </c>
      <c r="E50" s="39" t="s">
        <v>2348</v>
      </c>
    </row>
    <row r="51" spans="1:5" ht="38.25">
      <c r="A51" t="s">
        <v>61</v>
      </c>
      <c r="E51" s="37" t="s">
        <v>697</v>
      </c>
    </row>
    <row r="52" spans="1:16" ht="12.75">
      <c r="A52" s="26" t="s">
        <v>52</v>
      </c>
      <c s="31" t="s">
        <v>48</v>
      </c>
      <c s="31" t="s">
        <v>2349</v>
      </c>
      <c s="26" t="s">
        <v>54</v>
      </c>
      <c s="32" t="s">
        <v>2350</v>
      </c>
      <c s="33" t="s">
        <v>71</v>
      </c>
      <c s="34">
        <v>150.63</v>
      </c>
      <c s="35">
        <v>0</v>
      </c>
      <c s="35">
        <f>ROUND(ROUND(H52,2)*ROUND(G52,3),2)</f>
      </c>
      <c s="33" t="s">
        <v>57</v>
      </c>
      <c r="O52">
        <f>(I52*21)/100</f>
      </c>
      <c t="s">
        <v>27</v>
      </c>
    </row>
    <row r="53" spans="1:5" ht="12.75">
      <c r="A53" s="36" t="s">
        <v>58</v>
      </c>
      <c r="E53" s="37" t="s">
        <v>54</v>
      </c>
    </row>
    <row r="54" spans="1:5" ht="12.75">
      <c r="A54" s="38" t="s">
        <v>59</v>
      </c>
      <c r="E54" s="39" t="s">
        <v>2348</v>
      </c>
    </row>
    <row r="55" spans="1:5" ht="216.75">
      <c r="A55" t="s">
        <v>61</v>
      </c>
      <c r="E55" s="37" t="s">
        <v>2351</v>
      </c>
    </row>
    <row r="56" spans="1:16" ht="12.75">
      <c r="A56" s="26" t="s">
        <v>52</v>
      </c>
      <c s="31" t="s">
        <v>111</v>
      </c>
      <c s="31" t="s">
        <v>2352</v>
      </c>
      <c s="26" t="s">
        <v>54</v>
      </c>
      <c s="32" t="s">
        <v>2353</v>
      </c>
      <c s="33" t="s">
        <v>82</v>
      </c>
      <c s="34">
        <v>32</v>
      </c>
      <c s="35">
        <v>0</v>
      </c>
      <c s="35">
        <f>ROUND(ROUND(H56,2)*ROUND(G56,3),2)</f>
      </c>
      <c s="33" t="s">
        <v>57</v>
      </c>
      <c r="O56">
        <f>(I56*21)/100</f>
      </c>
      <c t="s">
        <v>27</v>
      </c>
    </row>
    <row r="57" spans="1:5" ht="12.75">
      <c r="A57" s="36" t="s">
        <v>58</v>
      </c>
      <c r="E57" s="37" t="s">
        <v>54</v>
      </c>
    </row>
    <row r="58" spans="1:5" ht="12.75">
      <c r="A58" s="38" t="s">
        <v>59</v>
      </c>
      <c r="E58" s="39" t="s">
        <v>2348</v>
      </c>
    </row>
    <row r="59" spans="1:5" ht="89.25">
      <c r="A59" t="s">
        <v>61</v>
      </c>
      <c r="E59" s="37" t="s">
        <v>2354</v>
      </c>
    </row>
    <row r="60" spans="1:16" ht="12.75">
      <c r="A60" s="26" t="s">
        <v>52</v>
      </c>
      <c s="31" t="s">
        <v>115</v>
      </c>
      <c s="31" t="s">
        <v>2355</v>
      </c>
      <c s="26" t="s">
        <v>54</v>
      </c>
      <c s="32" t="s">
        <v>2356</v>
      </c>
      <c s="33" t="s">
        <v>82</v>
      </c>
      <c s="34">
        <v>96</v>
      </c>
      <c s="35">
        <v>0</v>
      </c>
      <c s="35">
        <f>ROUND(ROUND(H60,2)*ROUND(G60,3),2)</f>
      </c>
      <c s="33" t="s">
        <v>57</v>
      </c>
      <c r="O60">
        <f>(I60*21)/100</f>
      </c>
      <c t="s">
        <v>27</v>
      </c>
    </row>
    <row r="61" spans="1:5" ht="12.75">
      <c r="A61" s="36" t="s">
        <v>58</v>
      </c>
      <c r="E61" s="37" t="s">
        <v>54</v>
      </c>
    </row>
    <row r="62" spans="1:5" ht="12.75">
      <c r="A62" s="38" t="s">
        <v>59</v>
      </c>
      <c r="E62" s="39" t="s">
        <v>2348</v>
      </c>
    </row>
    <row r="63" spans="1:5" ht="76.5">
      <c r="A63" t="s">
        <v>61</v>
      </c>
      <c r="E63" s="37" t="s">
        <v>2357</v>
      </c>
    </row>
    <row r="64" spans="1:16" ht="12.75">
      <c r="A64" s="26" t="s">
        <v>52</v>
      </c>
      <c s="31" t="s">
        <v>119</v>
      </c>
      <c s="31" t="s">
        <v>2358</v>
      </c>
      <c s="26" t="s">
        <v>54</v>
      </c>
      <c s="32" t="s">
        <v>2359</v>
      </c>
      <c s="33" t="s">
        <v>82</v>
      </c>
      <c s="34">
        <v>8</v>
      </c>
      <c s="35">
        <v>0</v>
      </c>
      <c s="35">
        <f>ROUND(ROUND(H64,2)*ROUND(G64,3),2)</f>
      </c>
      <c s="33" t="s">
        <v>57</v>
      </c>
      <c r="O64">
        <f>(I64*21)/100</f>
      </c>
      <c t="s">
        <v>27</v>
      </c>
    </row>
    <row r="65" spans="1:5" ht="12.75">
      <c r="A65" s="36" t="s">
        <v>58</v>
      </c>
      <c r="E65" s="37" t="s">
        <v>54</v>
      </c>
    </row>
    <row r="66" spans="1:5" ht="12.75">
      <c r="A66" s="38" t="s">
        <v>59</v>
      </c>
      <c r="E66" s="39" t="s">
        <v>2348</v>
      </c>
    </row>
    <row r="67" spans="1:5" ht="114.75">
      <c r="A67" t="s">
        <v>61</v>
      </c>
      <c r="E67" s="37" t="s">
        <v>2360</v>
      </c>
    </row>
    <row r="68" spans="1:16" ht="25.5">
      <c r="A68" s="26" t="s">
        <v>52</v>
      </c>
      <c s="31" t="s">
        <v>123</v>
      </c>
      <c s="31" t="s">
        <v>2361</v>
      </c>
      <c s="26" t="s">
        <v>54</v>
      </c>
      <c s="32" t="s">
        <v>2362</v>
      </c>
      <c s="33" t="s">
        <v>162</v>
      </c>
      <c s="34">
        <v>151</v>
      </c>
      <c s="35">
        <v>0</v>
      </c>
      <c s="35">
        <f>ROUND(ROUND(H68,2)*ROUND(G68,3),2)</f>
      </c>
      <c s="33" t="s">
        <v>57</v>
      </c>
      <c r="O68">
        <f>(I68*21)/100</f>
      </c>
      <c t="s">
        <v>27</v>
      </c>
    </row>
    <row r="69" spans="1:5" ht="12.75">
      <c r="A69" s="36" t="s">
        <v>58</v>
      </c>
      <c r="E69" s="37" t="s">
        <v>54</v>
      </c>
    </row>
    <row r="70" spans="1:5" ht="12.75">
      <c r="A70" s="38" t="s">
        <v>59</v>
      </c>
      <c r="E70" s="39" t="s">
        <v>2363</v>
      </c>
    </row>
    <row r="71" spans="1:5" ht="89.25">
      <c r="A71" t="s">
        <v>61</v>
      </c>
      <c r="E71" s="37" t="s">
        <v>2364</v>
      </c>
    </row>
    <row r="72" spans="1:16" ht="12.75">
      <c r="A72" s="26" t="s">
        <v>52</v>
      </c>
      <c s="31" t="s">
        <v>129</v>
      </c>
      <c s="31" t="s">
        <v>2365</v>
      </c>
      <c s="26" t="s">
        <v>54</v>
      </c>
      <c s="32" t="s">
        <v>2366</v>
      </c>
      <c s="33" t="s">
        <v>82</v>
      </c>
      <c s="34">
        <v>8</v>
      </c>
      <c s="35">
        <v>0</v>
      </c>
      <c s="35">
        <f>ROUND(ROUND(H72,2)*ROUND(G72,3),2)</f>
      </c>
      <c s="33" t="s">
        <v>57</v>
      </c>
      <c r="O72">
        <f>(I72*21)/100</f>
      </c>
      <c t="s">
        <v>27</v>
      </c>
    </row>
    <row r="73" spans="1:5" ht="12.75">
      <c r="A73" s="36" t="s">
        <v>58</v>
      </c>
      <c r="E73" s="37" t="s">
        <v>54</v>
      </c>
    </row>
    <row r="74" spans="1:5" ht="12.75">
      <c r="A74" s="38" t="s">
        <v>59</v>
      </c>
      <c r="E74" s="39" t="s">
        <v>2367</v>
      </c>
    </row>
    <row r="75" spans="1:5" ht="153">
      <c r="A75" t="s">
        <v>61</v>
      </c>
      <c r="E75" s="37" t="s">
        <v>2368</v>
      </c>
    </row>
    <row r="76" spans="1:18" ht="12.75" customHeight="1">
      <c r="A76" s="6" t="s">
        <v>50</v>
      </c>
      <c s="6"/>
      <c s="41" t="s">
        <v>2369</v>
      </c>
      <c s="6"/>
      <c s="29" t="s">
        <v>2370</v>
      </c>
      <c s="6"/>
      <c s="6"/>
      <c s="6"/>
      <c s="42">
        <f>0+Q76</f>
      </c>
      <c s="6"/>
      <c r="O76">
        <f>0+R76</f>
      </c>
      <c r="Q76">
        <f>0+I77+I81+I85+I89+I93+I97+I101+I105</f>
      </c>
      <c>
        <f>0+O77+O81+O85+O89+O93+O97+O101+O105</f>
      </c>
    </row>
    <row r="77" spans="1:16" ht="12.75">
      <c r="A77" s="26" t="s">
        <v>52</v>
      </c>
      <c s="31" t="s">
        <v>133</v>
      </c>
      <c s="31" t="s">
        <v>2371</v>
      </c>
      <c s="26" t="s">
        <v>54</v>
      </c>
      <c s="32" t="s">
        <v>2372</v>
      </c>
      <c s="33" t="s">
        <v>82</v>
      </c>
      <c s="34">
        <v>1</v>
      </c>
      <c s="35">
        <v>0</v>
      </c>
      <c s="35">
        <f>ROUND(ROUND(H77,2)*ROUND(G77,3),2)</f>
      </c>
      <c s="33" t="s">
        <v>57</v>
      </c>
      <c r="O77">
        <f>(I77*21)/100</f>
      </c>
      <c t="s">
        <v>27</v>
      </c>
    </row>
    <row r="78" spans="1:5" ht="12.75">
      <c r="A78" s="36" t="s">
        <v>58</v>
      </c>
      <c r="E78" s="37" t="s">
        <v>54</v>
      </c>
    </row>
    <row r="79" spans="1:5" ht="12.75">
      <c r="A79" s="38" t="s">
        <v>59</v>
      </c>
      <c r="E79" s="39" t="s">
        <v>2348</v>
      </c>
    </row>
    <row r="80" spans="1:5" ht="102">
      <c r="A80" t="s">
        <v>61</v>
      </c>
      <c r="E80" s="37" t="s">
        <v>2373</v>
      </c>
    </row>
    <row r="81" spans="1:16" ht="12.75">
      <c r="A81" s="26" t="s">
        <v>52</v>
      </c>
      <c s="31" t="s">
        <v>137</v>
      </c>
      <c s="31" t="s">
        <v>2374</v>
      </c>
      <c s="26" t="s">
        <v>54</v>
      </c>
      <c s="32" t="s">
        <v>2375</v>
      </c>
      <c s="33" t="s">
        <v>82</v>
      </c>
      <c s="34">
        <v>7</v>
      </c>
      <c s="35">
        <v>0</v>
      </c>
      <c s="35">
        <f>ROUND(ROUND(H81,2)*ROUND(G81,3),2)</f>
      </c>
      <c s="33" t="s">
        <v>57</v>
      </c>
      <c r="O81">
        <f>(I81*21)/100</f>
      </c>
      <c t="s">
        <v>27</v>
      </c>
    </row>
    <row r="82" spans="1:5" ht="12.75">
      <c r="A82" s="36" t="s">
        <v>58</v>
      </c>
      <c r="E82" s="37" t="s">
        <v>54</v>
      </c>
    </row>
    <row r="83" spans="1:5" ht="12.75">
      <c r="A83" s="38" t="s">
        <v>59</v>
      </c>
      <c r="E83" s="39" t="s">
        <v>2348</v>
      </c>
    </row>
    <row r="84" spans="1:5" ht="102">
      <c r="A84" t="s">
        <v>61</v>
      </c>
      <c r="E84" s="37" t="s">
        <v>2373</v>
      </c>
    </row>
    <row r="85" spans="1:16" ht="12.75">
      <c r="A85" s="26" t="s">
        <v>52</v>
      </c>
      <c s="31" t="s">
        <v>141</v>
      </c>
      <c s="31" t="s">
        <v>2376</v>
      </c>
      <c s="26" t="s">
        <v>54</v>
      </c>
      <c s="32" t="s">
        <v>2377</v>
      </c>
      <c s="33" t="s">
        <v>86</v>
      </c>
      <c s="34">
        <v>24.27</v>
      </c>
      <c s="35">
        <v>0</v>
      </c>
      <c s="35">
        <f>ROUND(ROUND(H85,2)*ROUND(G85,3),2)</f>
      </c>
      <c s="33" t="s">
        <v>57</v>
      </c>
      <c r="O85">
        <f>(I85*21)/100</f>
      </c>
      <c t="s">
        <v>27</v>
      </c>
    </row>
    <row r="86" spans="1:5" ht="12.75">
      <c r="A86" s="36" t="s">
        <v>58</v>
      </c>
      <c r="E86" s="37" t="s">
        <v>54</v>
      </c>
    </row>
    <row r="87" spans="1:5" ht="12.75">
      <c r="A87" s="38" t="s">
        <v>59</v>
      </c>
      <c r="E87" s="39" t="s">
        <v>2348</v>
      </c>
    </row>
    <row r="88" spans="1:5" ht="102">
      <c r="A88" t="s">
        <v>61</v>
      </c>
      <c r="E88" s="37" t="s">
        <v>2378</v>
      </c>
    </row>
    <row r="89" spans="1:16" ht="25.5">
      <c r="A89" s="26" t="s">
        <v>52</v>
      </c>
      <c s="31" t="s">
        <v>145</v>
      </c>
      <c s="31" t="s">
        <v>2379</v>
      </c>
      <c s="26" t="s">
        <v>54</v>
      </c>
      <c s="32" t="s">
        <v>2380</v>
      </c>
      <c s="33" t="s">
        <v>82</v>
      </c>
      <c s="34">
        <v>2</v>
      </c>
      <c s="35">
        <v>0</v>
      </c>
      <c s="35">
        <f>ROUND(ROUND(H89,2)*ROUND(G89,3),2)</f>
      </c>
      <c s="33" t="s">
        <v>57</v>
      </c>
      <c r="O89">
        <f>(I89*21)/100</f>
      </c>
      <c t="s">
        <v>27</v>
      </c>
    </row>
    <row r="90" spans="1:5" ht="12.75">
      <c r="A90" s="36" t="s">
        <v>58</v>
      </c>
      <c r="E90" s="37" t="s">
        <v>54</v>
      </c>
    </row>
    <row r="91" spans="1:5" ht="12.75">
      <c r="A91" s="38" t="s">
        <v>59</v>
      </c>
      <c r="E91" s="39" t="s">
        <v>2348</v>
      </c>
    </row>
    <row r="92" spans="1:5" ht="114.75">
      <c r="A92" t="s">
        <v>61</v>
      </c>
      <c r="E92" s="37" t="s">
        <v>2381</v>
      </c>
    </row>
    <row r="93" spans="1:16" ht="25.5">
      <c r="A93" s="26" t="s">
        <v>52</v>
      </c>
      <c s="31" t="s">
        <v>149</v>
      </c>
      <c s="31" t="s">
        <v>2382</v>
      </c>
      <c s="26" t="s">
        <v>54</v>
      </c>
      <c s="32" t="s">
        <v>2383</v>
      </c>
      <c s="33" t="s">
        <v>82</v>
      </c>
      <c s="34">
        <v>2</v>
      </c>
      <c s="35">
        <v>0</v>
      </c>
      <c s="35">
        <f>ROUND(ROUND(H93,2)*ROUND(G93,3),2)</f>
      </c>
      <c s="33" t="s">
        <v>57</v>
      </c>
      <c r="O93">
        <f>(I93*21)/100</f>
      </c>
      <c t="s">
        <v>27</v>
      </c>
    </row>
    <row r="94" spans="1:5" ht="12.75">
      <c r="A94" s="36" t="s">
        <v>58</v>
      </c>
      <c r="E94" s="37" t="s">
        <v>54</v>
      </c>
    </row>
    <row r="95" spans="1:5" ht="12.75">
      <c r="A95" s="38" t="s">
        <v>59</v>
      </c>
      <c r="E95" s="39" t="s">
        <v>2348</v>
      </c>
    </row>
    <row r="96" spans="1:5" ht="114.75">
      <c r="A96" t="s">
        <v>61</v>
      </c>
      <c r="E96" s="37" t="s">
        <v>2381</v>
      </c>
    </row>
    <row r="97" spans="1:16" ht="25.5">
      <c r="A97" s="26" t="s">
        <v>52</v>
      </c>
      <c s="31" t="s">
        <v>153</v>
      </c>
      <c s="31" t="s">
        <v>2384</v>
      </c>
      <c s="26" t="s">
        <v>54</v>
      </c>
      <c s="32" t="s">
        <v>2385</v>
      </c>
      <c s="33" t="s">
        <v>82</v>
      </c>
      <c s="34">
        <v>2</v>
      </c>
      <c s="35">
        <v>0</v>
      </c>
      <c s="35">
        <f>ROUND(ROUND(H97,2)*ROUND(G97,3),2)</f>
      </c>
      <c s="33" t="s">
        <v>57</v>
      </c>
      <c r="O97">
        <f>(I97*21)/100</f>
      </c>
      <c t="s">
        <v>27</v>
      </c>
    </row>
    <row r="98" spans="1:5" ht="12.75">
      <c r="A98" s="36" t="s">
        <v>58</v>
      </c>
      <c r="E98" s="37" t="s">
        <v>54</v>
      </c>
    </row>
    <row r="99" spans="1:5" ht="12.75">
      <c r="A99" s="38" t="s">
        <v>59</v>
      </c>
      <c r="E99" s="39" t="s">
        <v>2348</v>
      </c>
    </row>
    <row r="100" spans="1:5" ht="89.25">
      <c r="A100" t="s">
        <v>61</v>
      </c>
      <c r="E100" s="37" t="s">
        <v>2386</v>
      </c>
    </row>
    <row r="101" spans="1:16" ht="25.5">
      <c r="A101" s="26" t="s">
        <v>52</v>
      </c>
      <c s="31" t="s">
        <v>159</v>
      </c>
      <c s="31" t="s">
        <v>2387</v>
      </c>
      <c s="26" t="s">
        <v>54</v>
      </c>
      <c s="32" t="s">
        <v>2388</v>
      </c>
      <c s="33" t="s">
        <v>162</v>
      </c>
      <c s="34">
        <v>13</v>
      </c>
      <c s="35">
        <v>0</v>
      </c>
      <c s="35">
        <f>ROUND(ROUND(H101,2)*ROUND(G101,3),2)</f>
      </c>
      <c s="33" t="s">
        <v>57</v>
      </c>
      <c r="O101">
        <f>(I101*21)/100</f>
      </c>
      <c t="s">
        <v>27</v>
      </c>
    </row>
    <row r="102" spans="1:5" ht="12.75">
      <c r="A102" s="36" t="s">
        <v>58</v>
      </c>
      <c r="E102" s="37" t="s">
        <v>54</v>
      </c>
    </row>
    <row r="103" spans="1:5" ht="12.75">
      <c r="A103" s="38" t="s">
        <v>59</v>
      </c>
      <c r="E103" s="39" t="s">
        <v>2389</v>
      </c>
    </row>
    <row r="104" spans="1:5" ht="102">
      <c r="A104" t="s">
        <v>61</v>
      </c>
      <c r="E104" s="37" t="s">
        <v>2390</v>
      </c>
    </row>
    <row r="105" spans="1:16" ht="12.75">
      <c r="A105" s="26" t="s">
        <v>52</v>
      </c>
      <c s="31" t="s">
        <v>164</v>
      </c>
      <c s="31" t="s">
        <v>2365</v>
      </c>
      <c s="26" t="s">
        <v>54</v>
      </c>
      <c s="32" t="s">
        <v>2366</v>
      </c>
      <c s="33" t="s">
        <v>82</v>
      </c>
      <c s="34">
        <v>8</v>
      </c>
      <c s="35">
        <v>0</v>
      </c>
      <c s="35">
        <f>ROUND(ROUND(H105,2)*ROUND(G105,3),2)</f>
      </c>
      <c s="33" t="s">
        <v>57</v>
      </c>
      <c r="O105">
        <f>(I105*21)/100</f>
      </c>
      <c t="s">
        <v>27</v>
      </c>
    </row>
    <row r="106" spans="1:5" ht="12.75">
      <c r="A106" s="36" t="s">
        <v>58</v>
      </c>
      <c r="E106" s="37" t="s">
        <v>54</v>
      </c>
    </row>
    <row r="107" spans="1:5" ht="25.5">
      <c r="A107" s="38" t="s">
        <v>59</v>
      </c>
      <c r="E107" s="39" t="s">
        <v>2391</v>
      </c>
    </row>
    <row r="108" spans="1:5" ht="153">
      <c r="A108" t="s">
        <v>61</v>
      </c>
      <c r="E108" s="37" t="s">
        <v>2368</v>
      </c>
    </row>
    <row r="109" spans="1:18" ht="12.75" customHeight="1">
      <c r="A109" s="6" t="s">
        <v>50</v>
      </c>
      <c s="6"/>
      <c s="41" t="s">
        <v>2392</v>
      </c>
      <c s="6"/>
      <c s="29" t="s">
        <v>2393</v>
      </c>
      <c s="6"/>
      <c s="6"/>
      <c s="6"/>
      <c s="42">
        <f>0+Q109</f>
      </c>
      <c s="6"/>
      <c r="O109">
        <f>0+R109</f>
      </c>
      <c r="Q109">
        <f>0+I110+I114+I118+I122+I126+I130+I134+I138+I142+I146+I150+I154+I158+I162+I166+I170+I174+I178+I182+I186+I190+I194+I198+I202+I206+I210+I214+I218+I222+I226+I230+I234+I238+I242+I246+I250+I254+I258+I262+I266</f>
      </c>
      <c>
        <f>0+O110+O114+O118+O122+O126+O130+O134+O138+O142+O146+O150+O154+O158+O162+O166+O170+O174+O178+O182+O186+O190+O194+O198+O202+O206+O210+O214+O218+O222+O226+O230+O234+O238+O242+O246+O250+O254+O258+O262+O266</f>
      </c>
    </row>
    <row r="110" spans="1:16" ht="12.75">
      <c r="A110" s="26" t="s">
        <v>52</v>
      </c>
      <c s="31" t="s">
        <v>168</v>
      </c>
      <c s="31" t="s">
        <v>2394</v>
      </c>
      <c s="26" t="s">
        <v>54</v>
      </c>
      <c s="32" t="s">
        <v>2395</v>
      </c>
      <c s="33" t="s">
        <v>82</v>
      </c>
      <c s="34">
        <v>4</v>
      </c>
      <c s="35">
        <v>0</v>
      </c>
      <c s="35">
        <f>ROUND(ROUND(H110,2)*ROUND(G110,3),2)</f>
      </c>
      <c s="33" t="s">
        <v>57</v>
      </c>
      <c r="O110">
        <f>(I110*21)/100</f>
      </c>
      <c t="s">
        <v>27</v>
      </c>
    </row>
    <row r="111" spans="1:5" ht="12.75">
      <c r="A111" s="36" t="s">
        <v>58</v>
      </c>
      <c r="E111" s="37" t="s">
        <v>54</v>
      </c>
    </row>
    <row r="112" spans="1:5" ht="12.75">
      <c r="A112" s="38" t="s">
        <v>59</v>
      </c>
      <c r="E112" s="39" t="s">
        <v>2396</v>
      </c>
    </row>
    <row r="113" spans="1:5" ht="89.25">
      <c r="A113" t="s">
        <v>61</v>
      </c>
      <c r="E113" s="37" t="s">
        <v>2397</v>
      </c>
    </row>
    <row r="114" spans="1:16" ht="12.75">
      <c r="A114" s="26" t="s">
        <v>52</v>
      </c>
      <c s="31" t="s">
        <v>172</v>
      </c>
      <c s="31" t="s">
        <v>2398</v>
      </c>
      <c s="26" t="s">
        <v>54</v>
      </c>
      <c s="32" t="s">
        <v>2399</v>
      </c>
      <c s="33" t="s">
        <v>82</v>
      </c>
      <c s="34">
        <v>8</v>
      </c>
      <c s="35">
        <v>0</v>
      </c>
      <c s="35">
        <f>ROUND(ROUND(H114,2)*ROUND(G114,3),2)</f>
      </c>
      <c s="33" t="s">
        <v>57</v>
      </c>
      <c r="O114">
        <f>(I114*21)/100</f>
      </c>
      <c t="s">
        <v>27</v>
      </c>
    </row>
    <row r="115" spans="1:5" ht="12.75">
      <c r="A115" s="36" t="s">
        <v>58</v>
      </c>
      <c r="E115" s="37" t="s">
        <v>54</v>
      </c>
    </row>
    <row r="116" spans="1:5" ht="12.75">
      <c r="A116" s="38" t="s">
        <v>59</v>
      </c>
      <c r="E116" s="39" t="s">
        <v>2396</v>
      </c>
    </row>
    <row r="117" spans="1:5" ht="89.25">
      <c r="A117" t="s">
        <v>61</v>
      </c>
      <c r="E117" s="37" t="s">
        <v>2400</v>
      </c>
    </row>
    <row r="118" spans="1:16" ht="12.75">
      <c r="A118" s="26" t="s">
        <v>52</v>
      </c>
      <c s="31" t="s">
        <v>178</v>
      </c>
      <c s="31" t="s">
        <v>2401</v>
      </c>
      <c s="26" t="s">
        <v>54</v>
      </c>
      <c s="32" t="s">
        <v>2402</v>
      </c>
      <c s="33" t="s">
        <v>82</v>
      </c>
      <c s="34">
        <v>16</v>
      </c>
      <c s="35">
        <v>0</v>
      </c>
      <c s="35">
        <f>ROUND(ROUND(H118,2)*ROUND(G118,3),2)</f>
      </c>
      <c s="33" t="s">
        <v>57</v>
      </c>
      <c r="O118">
        <f>(I118*21)/100</f>
      </c>
      <c t="s">
        <v>27</v>
      </c>
    </row>
    <row r="119" spans="1:5" ht="12.75">
      <c r="A119" s="36" t="s">
        <v>58</v>
      </c>
      <c r="E119" s="37" t="s">
        <v>54</v>
      </c>
    </row>
    <row r="120" spans="1:5" ht="12.75">
      <c r="A120" s="38" t="s">
        <v>59</v>
      </c>
      <c r="E120" s="39" t="s">
        <v>2396</v>
      </c>
    </row>
    <row r="121" spans="1:5" ht="89.25">
      <c r="A121" t="s">
        <v>61</v>
      </c>
      <c r="E121" s="37" t="s">
        <v>2403</v>
      </c>
    </row>
    <row r="122" spans="1:16" ht="12.75">
      <c r="A122" s="26" t="s">
        <v>52</v>
      </c>
      <c s="31" t="s">
        <v>452</v>
      </c>
      <c s="31" t="s">
        <v>2404</v>
      </c>
      <c s="26" t="s">
        <v>54</v>
      </c>
      <c s="32" t="s">
        <v>2405</v>
      </c>
      <c s="33" t="s">
        <v>82</v>
      </c>
      <c s="34">
        <v>4</v>
      </c>
      <c s="35">
        <v>0</v>
      </c>
      <c s="35">
        <f>ROUND(ROUND(H122,2)*ROUND(G122,3),2)</f>
      </c>
      <c s="33" t="s">
        <v>57</v>
      </c>
      <c r="O122">
        <f>(I122*21)/100</f>
      </c>
      <c t="s">
        <v>27</v>
      </c>
    </row>
    <row r="123" spans="1:5" ht="12.75">
      <c r="A123" s="36" t="s">
        <v>58</v>
      </c>
      <c r="E123" s="37" t="s">
        <v>54</v>
      </c>
    </row>
    <row r="124" spans="1:5" ht="12.75">
      <c r="A124" s="38" t="s">
        <v>59</v>
      </c>
      <c r="E124" s="39" t="s">
        <v>2396</v>
      </c>
    </row>
    <row r="125" spans="1:5" ht="102">
      <c r="A125" t="s">
        <v>61</v>
      </c>
      <c r="E125" s="37" t="s">
        <v>2406</v>
      </c>
    </row>
    <row r="126" spans="1:16" ht="12.75">
      <c r="A126" s="26" t="s">
        <v>52</v>
      </c>
      <c s="31" t="s">
        <v>456</v>
      </c>
      <c s="31" t="s">
        <v>2407</v>
      </c>
      <c s="26" t="s">
        <v>54</v>
      </c>
      <c s="32" t="s">
        <v>2408</v>
      </c>
      <c s="33" t="s">
        <v>82</v>
      </c>
      <c s="34">
        <v>4</v>
      </c>
      <c s="35">
        <v>0</v>
      </c>
      <c s="35">
        <f>ROUND(ROUND(H126,2)*ROUND(G126,3),2)</f>
      </c>
      <c s="33" t="s">
        <v>57</v>
      </c>
      <c r="O126">
        <f>(I126*21)/100</f>
      </c>
      <c t="s">
        <v>27</v>
      </c>
    </row>
    <row r="127" spans="1:5" ht="12.75">
      <c r="A127" s="36" t="s">
        <v>58</v>
      </c>
      <c r="E127" s="37" t="s">
        <v>54</v>
      </c>
    </row>
    <row r="128" spans="1:5" ht="12.75">
      <c r="A128" s="38" t="s">
        <v>59</v>
      </c>
      <c r="E128" s="39" t="s">
        <v>2396</v>
      </c>
    </row>
    <row r="129" spans="1:5" ht="102">
      <c r="A129" t="s">
        <v>61</v>
      </c>
      <c r="E129" s="37" t="s">
        <v>2406</v>
      </c>
    </row>
    <row r="130" spans="1:16" ht="12.75">
      <c r="A130" s="26" t="s">
        <v>52</v>
      </c>
      <c s="31" t="s">
        <v>462</v>
      </c>
      <c s="31" t="s">
        <v>2409</v>
      </c>
      <c s="26" t="s">
        <v>54</v>
      </c>
      <c s="32" t="s">
        <v>2410</v>
      </c>
      <c s="33" t="s">
        <v>82</v>
      </c>
      <c s="34">
        <v>70</v>
      </c>
      <c s="35">
        <v>0</v>
      </c>
      <c s="35">
        <f>ROUND(ROUND(H130,2)*ROUND(G130,3),2)</f>
      </c>
      <c s="33" t="s">
        <v>57</v>
      </c>
      <c r="O130">
        <f>(I130*21)/100</f>
      </c>
      <c t="s">
        <v>27</v>
      </c>
    </row>
    <row r="131" spans="1:5" ht="12.75">
      <c r="A131" s="36" t="s">
        <v>58</v>
      </c>
      <c r="E131" s="37" t="s">
        <v>54</v>
      </c>
    </row>
    <row r="132" spans="1:5" ht="12.75">
      <c r="A132" s="38" t="s">
        <v>59</v>
      </c>
      <c r="E132" s="39" t="s">
        <v>2396</v>
      </c>
    </row>
    <row r="133" spans="1:5" ht="102">
      <c r="A133" t="s">
        <v>61</v>
      </c>
      <c r="E133" s="37" t="s">
        <v>2406</v>
      </c>
    </row>
    <row r="134" spans="1:16" ht="12.75">
      <c r="A134" s="26" t="s">
        <v>52</v>
      </c>
      <c s="31" t="s">
        <v>467</v>
      </c>
      <c s="31" t="s">
        <v>2411</v>
      </c>
      <c s="26" t="s">
        <v>54</v>
      </c>
      <c s="32" t="s">
        <v>2412</v>
      </c>
      <c s="33" t="s">
        <v>82</v>
      </c>
      <c s="34">
        <v>2</v>
      </c>
      <c s="35">
        <v>0</v>
      </c>
      <c s="35">
        <f>ROUND(ROUND(H134,2)*ROUND(G134,3),2)</f>
      </c>
      <c s="33" t="s">
        <v>57</v>
      </c>
      <c r="O134">
        <f>(I134*21)/100</f>
      </c>
      <c t="s">
        <v>27</v>
      </c>
    </row>
    <row r="135" spans="1:5" ht="12.75">
      <c r="A135" s="36" t="s">
        <v>58</v>
      </c>
      <c r="E135" s="37" t="s">
        <v>54</v>
      </c>
    </row>
    <row r="136" spans="1:5" ht="12.75">
      <c r="A136" s="38" t="s">
        <v>59</v>
      </c>
      <c r="E136" s="39" t="s">
        <v>2396</v>
      </c>
    </row>
    <row r="137" spans="1:5" ht="102">
      <c r="A137" t="s">
        <v>61</v>
      </c>
      <c r="E137" s="37" t="s">
        <v>2406</v>
      </c>
    </row>
    <row r="138" spans="1:16" ht="12.75">
      <c r="A138" s="26" t="s">
        <v>52</v>
      </c>
      <c s="31" t="s">
        <v>472</v>
      </c>
      <c s="31" t="s">
        <v>2413</v>
      </c>
      <c s="26" t="s">
        <v>54</v>
      </c>
      <c s="32" t="s">
        <v>2414</v>
      </c>
      <c s="33" t="s">
        <v>82</v>
      </c>
      <c s="34">
        <v>16</v>
      </c>
      <c s="35">
        <v>0</v>
      </c>
      <c s="35">
        <f>ROUND(ROUND(H138,2)*ROUND(G138,3),2)</f>
      </c>
      <c s="33" t="s">
        <v>57</v>
      </c>
      <c r="O138">
        <f>(I138*21)/100</f>
      </c>
      <c t="s">
        <v>27</v>
      </c>
    </row>
    <row r="139" spans="1:5" ht="12.75">
      <c r="A139" s="36" t="s">
        <v>58</v>
      </c>
      <c r="E139" s="37" t="s">
        <v>54</v>
      </c>
    </row>
    <row r="140" spans="1:5" ht="12.75">
      <c r="A140" s="38" t="s">
        <v>59</v>
      </c>
      <c r="E140" s="39" t="s">
        <v>2396</v>
      </c>
    </row>
    <row r="141" spans="1:5" ht="102">
      <c r="A141" t="s">
        <v>61</v>
      </c>
      <c r="E141" s="37" t="s">
        <v>2406</v>
      </c>
    </row>
    <row r="142" spans="1:16" ht="12.75">
      <c r="A142" s="26" t="s">
        <v>52</v>
      </c>
      <c s="31" t="s">
        <v>477</v>
      </c>
      <c s="31" t="s">
        <v>2415</v>
      </c>
      <c s="26" t="s">
        <v>54</v>
      </c>
      <c s="32" t="s">
        <v>2416</v>
      </c>
      <c s="33" t="s">
        <v>82</v>
      </c>
      <c s="34">
        <v>8</v>
      </c>
      <c s="35">
        <v>0</v>
      </c>
      <c s="35">
        <f>ROUND(ROUND(H142,2)*ROUND(G142,3),2)</f>
      </c>
      <c s="33" t="s">
        <v>57</v>
      </c>
      <c r="O142">
        <f>(I142*21)/100</f>
      </c>
      <c t="s">
        <v>27</v>
      </c>
    </row>
    <row r="143" spans="1:5" ht="12.75">
      <c r="A143" s="36" t="s">
        <v>58</v>
      </c>
      <c r="E143" s="37" t="s">
        <v>54</v>
      </c>
    </row>
    <row r="144" spans="1:5" ht="12.75">
      <c r="A144" s="38" t="s">
        <v>59</v>
      </c>
      <c r="E144" s="39" t="s">
        <v>2396</v>
      </c>
    </row>
    <row r="145" spans="1:5" ht="102">
      <c r="A145" t="s">
        <v>61</v>
      </c>
      <c r="E145" s="37" t="s">
        <v>2406</v>
      </c>
    </row>
    <row r="146" spans="1:16" ht="12.75">
      <c r="A146" s="26" t="s">
        <v>52</v>
      </c>
      <c s="31" t="s">
        <v>482</v>
      </c>
      <c s="31" t="s">
        <v>2417</v>
      </c>
      <c s="26" t="s">
        <v>54</v>
      </c>
      <c s="32" t="s">
        <v>2418</v>
      </c>
      <c s="33" t="s">
        <v>86</v>
      </c>
      <c s="34">
        <v>470</v>
      </c>
      <c s="35">
        <v>0</v>
      </c>
      <c s="35">
        <f>ROUND(ROUND(H146,2)*ROUND(G146,3),2)</f>
      </c>
      <c s="33" t="s">
        <v>57</v>
      </c>
      <c r="O146">
        <f>(I146*21)/100</f>
      </c>
      <c t="s">
        <v>27</v>
      </c>
    </row>
    <row r="147" spans="1:5" ht="12.75">
      <c r="A147" s="36" t="s">
        <v>58</v>
      </c>
      <c r="E147" s="37" t="s">
        <v>54</v>
      </c>
    </row>
    <row r="148" spans="1:5" ht="12.75">
      <c r="A148" s="38" t="s">
        <v>59</v>
      </c>
      <c r="E148" s="39" t="s">
        <v>2396</v>
      </c>
    </row>
    <row r="149" spans="1:5" ht="89.25">
      <c r="A149" t="s">
        <v>61</v>
      </c>
      <c r="E149" s="37" t="s">
        <v>2419</v>
      </c>
    </row>
    <row r="150" spans="1:16" ht="12.75">
      <c r="A150" s="26" t="s">
        <v>52</v>
      </c>
      <c s="31" t="s">
        <v>487</v>
      </c>
      <c s="31" t="s">
        <v>2420</v>
      </c>
      <c s="26" t="s">
        <v>54</v>
      </c>
      <c s="32" t="s">
        <v>2421</v>
      </c>
      <c s="33" t="s">
        <v>82</v>
      </c>
      <c s="34">
        <v>4</v>
      </c>
      <c s="35">
        <v>0</v>
      </c>
      <c s="35">
        <f>ROUND(ROUND(H150,2)*ROUND(G150,3),2)</f>
      </c>
      <c s="33" t="s">
        <v>57</v>
      </c>
      <c r="O150">
        <f>(I150*21)/100</f>
      </c>
      <c t="s">
        <v>27</v>
      </c>
    </row>
    <row r="151" spans="1:5" ht="12.75">
      <c r="A151" s="36" t="s">
        <v>58</v>
      </c>
      <c r="E151" s="37" t="s">
        <v>54</v>
      </c>
    </row>
    <row r="152" spans="1:5" ht="12.75">
      <c r="A152" s="38" t="s">
        <v>59</v>
      </c>
      <c r="E152" s="39" t="s">
        <v>2396</v>
      </c>
    </row>
    <row r="153" spans="1:5" ht="89.25">
      <c r="A153" t="s">
        <v>61</v>
      </c>
      <c r="E153" s="37" t="s">
        <v>2422</v>
      </c>
    </row>
    <row r="154" spans="1:16" ht="12.75">
      <c r="A154" s="26" t="s">
        <v>52</v>
      </c>
      <c s="31" t="s">
        <v>492</v>
      </c>
      <c s="31" t="s">
        <v>2423</v>
      </c>
      <c s="26" t="s">
        <v>54</v>
      </c>
      <c s="32" t="s">
        <v>2424</v>
      </c>
      <c s="33" t="s">
        <v>82</v>
      </c>
      <c s="34">
        <v>4</v>
      </c>
      <c s="35">
        <v>0</v>
      </c>
      <c s="35">
        <f>ROUND(ROUND(H154,2)*ROUND(G154,3),2)</f>
      </c>
      <c s="33" t="s">
        <v>57</v>
      </c>
      <c r="O154">
        <f>(I154*21)/100</f>
      </c>
      <c t="s">
        <v>27</v>
      </c>
    </row>
    <row r="155" spans="1:5" ht="12.75">
      <c r="A155" s="36" t="s">
        <v>58</v>
      </c>
      <c r="E155" s="37" t="s">
        <v>54</v>
      </c>
    </row>
    <row r="156" spans="1:5" ht="12.75">
      <c r="A156" s="38" t="s">
        <v>59</v>
      </c>
      <c r="E156" s="39" t="s">
        <v>2396</v>
      </c>
    </row>
    <row r="157" spans="1:5" ht="89.25">
      <c r="A157" t="s">
        <v>61</v>
      </c>
      <c r="E157" s="37" t="s">
        <v>2422</v>
      </c>
    </row>
    <row r="158" spans="1:16" ht="12.75">
      <c r="A158" s="26" t="s">
        <v>52</v>
      </c>
      <c s="31" t="s">
        <v>497</v>
      </c>
      <c s="31" t="s">
        <v>2425</v>
      </c>
      <c s="26" t="s">
        <v>54</v>
      </c>
      <c s="32" t="s">
        <v>2426</v>
      </c>
      <c s="33" t="s">
        <v>82</v>
      </c>
      <c s="34">
        <v>4</v>
      </c>
      <c s="35">
        <v>0</v>
      </c>
      <c s="35">
        <f>ROUND(ROUND(H158,2)*ROUND(G158,3),2)</f>
      </c>
      <c s="33" t="s">
        <v>57</v>
      </c>
      <c r="O158">
        <f>(I158*21)/100</f>
      </c>
      <c t="s">
        <v>27</v>
      </c>
    </row>
    <row r="159" spans="1:5" ht="12.75">
      <c r="A159" s="36" t="s">
        <v>58</v>
      </c>
      <c r="E159" s="37" t="s">
        <v>54</v>
      </c>
    </row>
    <row r="160" spans="1:5" ht="12.75">
      <c r="A160" s="38" t="s">
        <v>59</v>
      </c>
      <c r="E160" s="39" t="s">
        <v>2396</v>
      </c>
    </row>
    <row r="161" spans="1:5" ht="89.25">
      <c r="A161" t="s">
        <v>61</v>
      </c>
      <c r="E161" s="37" t="s">
        <v>2422</v>
      </c>
    </row>
    <row r="162" spans="1:16" ht="12.75">
      <c r="A162" s="26" t="s">
        <v>52</v>
      </c>
      <c s="31" t="s">
        <v>502</v>
      </c>
      <c s="31" t="s">
        <v>2427</v>
      </c>
      <c s="26" t="s">
        <v>54</v>
      </c>
      <c s="32" t="s">
        <v>2428</v>
      </c>
      <c s="33" t="s">
        <v>82</v>
      </c>
      <c s="34">
        <v>4</v>
      </c>
      <c s="35">
        <v>0</v>
      </c>
      <c s="35">
        <f>ROUND(ROUND(H162,2)*ROUND(G162,3),2)</f>
      </c>
      <c s="33" t="s">
        <v>57</v>
      </c>
      <c r="O162">
        <f>(I162*21)/100</f>
      </c>
      <c t="s">
        <v>27</v>
      </c>
    </row>
    <row r="163" spans="1:5" ht="12.75">
      <c r="A163" s="36" t="s">
        <v>58</v>
      </c>
      <c r="E163" s="37" t="s">
        <v>54</v>
      </c>
    </row>
    <row r="164" spans="1:5" ht="12.75">
      <c r="A164" s="38" t="s">
        <v>59</v>
      </c>
      <c r="E164" s="39" t="s">
        <v>2396</v>
      </c>
    </row>
    <row r="165" spans="1:5" ht="114.75">
      <c r="A165" t="s">
        <v>61</v>
      </c>
      <c r="E165" s="37" t="s">
        <v>2429</v>
      </c>
    </row>
    <row r="166" spans="1:16" ht="12.75">
      <c r="A166" s="26" t="s">
        <v>52</v>
      </c>
      <c s="31" t="s">
        <v>657</v>
      </c>
      <c s="31" t="s">
        <v>2430</v>
      </c>
      <c s="26" t="s">
        <v>54</v>
      </c>
      <c s="32" t="s">
        <v>2431</v>
      </c>
      <c s="33" t="s">
        <v>82</v>
      </c>
      <c s="34">
        <v>4</v>
      </c>
      <c s="35">
        <v>0</v>
      </c>
      <c s="35">
        <f>ROUND(ROUND(H166,2)*ROUND(G166,3),2)</f>
      </c>
      <c s="33" t="s">
        <v>57</v>
      </c>
      <c r="O166">
        <f>(I166*21)/100</f>
      </c>
      <c t="s">
        <v>27</v>
      </c>
    </row>
    <row r="167" spans="1:5" ht="12.75">
      <c r="A167" s="36" t="s">
        <v>58</v>
      </c>
      <c r="E167" s="37" t="s">
        <v>54</v>
      </c>
    </row>
    <row r="168" spans="1:5" ht="12.75">
      <c r="A168" s="38" t="s">
        <v>59</v>
      </c>
      <c r="E168" s="39" t="s">
        <v>2396</v>
      </c>
    </row>
    <row r="169" spans="1:5" ht="114.75">
      <c r="A169" t="s">
        <v>61</v>
      </c>
      <c r="E169" s="37" t="s">
        <v>2429</v>
      </c>
    </row>
    <row r="170" spans="1:16" ht="25.5">
      <c r="A170" s="26" t="s">
        <v>52</v>
      </c>
      <c s="31" t="s">
        <v>593</v>
      </c>
      <c s="31" t="s">
        <v>2432</v>
      </c>
      <c s="26" t="s">
        <v>54</v>
      </c>
      <c s="32" t="s">
        <v>2433</v>
      </c>
      <c s="33" t="s">
        <v>82</v>
      </c>
      <c s="34">
        <v>8</v>
      </c>
      <c s="35">
        <v>0</v>
      </c>
      <c s="35">
        <f>ROUND(ROUND(H170,2)*ROUND(G170,3),2)</f>
      </c>
      <c s="33" t="s">
        <v>57</v>
      </c>
      <c r="O170">
        <f>(I170*21)/100</f>
      </c>
      <c t="s">
        <v>27</v>
      </c>
    </row>
    <row r="171" spans="1:5" ht="12.75">
      <c r="A171" s="36" t="s">
        <v>58</v>
      </c>
      <c r="E171" s="37" t="s">
        <v>54</v>
      </c>
    </row>
    <row r="172" spans="1:5" ht="12.75">
      <c r="A172" s="38" t="s">
        <v>59</v>
      </c>
      <c r="E172" s="39" t="s">
        <v>2396</v>
      </c>
    </row>
    <row r="173" spans="1:5" ht="114.75">
      <c r="A173" t="s">
        <v>61</v>
      </c>
      <c r="E173" s="37" t="s">
        <v>2429</v>
      </c>
    </row>
    <row r="174" spans="1:16" ht="12.75">
      <c r="A174" s="26" t="s">
        <v>52</v>
      </c>
      <c s="31" t="s">
        <v>666</v>
      </c>
      <c s="31" t="s">
        <v>2434</v>
      </c>
      <c s="26" t="s">
        <v>54</v>
      </c>
      <c s="32" t="s">
        <v>2435</v>
      </c>
      <c s="33" t="s">
        <v>82</v>
      </c>
      <c s="34">
        <v>8</v>
      </c>
      <c s="35">
        <v>0</v>
      </c>
      <c s="35">
        <f>ROUND(ROUND(H174,2)*ROUND(G174,3),2)</f>
      </c>
      <c s="33" t="s">
        <v>57</v>
      </c>
      <c r="O174">
        <f>(I174*21)/100</f>
      </c>
      <c t="s">
        <v>27</v>
      </c>
    </row>
    <row r="175" spans="1:5" ht="12.75">
      <c r="A175" s="36" t="s">
        <v>58</v>
      </c>
      <c r="E175" s="37" t="s">
        <v>54</v>
      </c>
    </row>
    <row r="176" spans="1:5" ht="12.75">
      <c r="A176" s="38" t="s">
        <v>59</v>
      </c>
      <c r="E176" s="39" t="s">
        <v>2396</v>
      </c>
    </row>
    <row r="177" spans="1:5" ht="114.75">
      <c r="A177" t="s">
        <v>61</v>
      </c>
      <c r="E177" s="37" t="s">
        <v>2429</v>
      </c>
    </row>
    <row r="178" spans="1:16" ht="12.75">
      <c r="A178" s="26" t="s">
        <v>52</v>
      </c>
      <c s="31" t="s">
        <v>668</v>
      </c>
      <c s="31" t="s">
        <v>2436</v>
      </c>
      <c s="26" t="s">
        <v>54</v>
      </c>
      <c s="32" t="s">
        <v>2437</v>
      </c>
      <c s="33" t="s">
        <v>82</v>
      </c>
      <c s="34">
        <v>16</v>
      </c>
      <c s="35">
        <v>0</v>
      </c>
      <c s="35">
        <f>ROUND(ROUND(H178,2)*ROUND(G178,3),2)</f>
      </c>
      <c s="33" t="s">
        <v>57</v>
      </c>
      <c r="O178">
        <f>(I178*21)/100</f>
      </c>
      <c t="s">
        <v>27</v>
      </c>
    </row>
    <row r="179" spans="1:5" ht="12.75">
      <c r="A179" s="36" t="s">
        <v>58</v>
      </c>
      <c r="E179" s="37" t="s">
        <v>54</v>
      </c>
    </row>
    <row r="180" spans="1:5" ht="12.75">
      <c r="A180" s="38" t="s">
        <v>59</v>
      </c>
      <c r="E180" s="39" t="s">
        <v>2396</v>
      </c>
    </row>
    <row r="181" spans="1:5" ht="114.75">
      <c r="A181" t="s">
        <v>61</v>
      </c>
      <c r="E181" s="37" t="s">
        <v>2429</v>
      </c>
    </row>
    <row r="182" spans="1:16" ht="12.75">
      <c r="A182" s="26" t="s">
        <v>52</v>
      </c>
      <c s="31" t="s">
        <v>806</v>
      </c>
      <c s="31" t="s">
        <v>2438</v>
      </c>
      <c s="26" t="s">
        <v>54</v>
      </c>
      <c s="32" t="s">
        <v>2439</v>
      </c>
      <c s="33" t="s">
        <v>82</v>
      </c>
      <c s="34">
        <v>16</v>
      </c>
      <c s="35">
        <v>0</v>
      </c>
      <c s="35">
        <f>ROUND(ROUND(H182,2)*ROUND(G182,3),2)</f>
      </c>
      <c s="33" t="s">
        <v>57</v>
      </c>
      <c r="O182">
        <f>(I182*21)/100</f>
      </c>
      <c t="s">
        <v>27</v>
      </c>
    </row>
    <row r="183" spans="1:5" ht="12.75">
      <c r="A183" s="36" t="s">
        <v>58</v>
      </c>
      <c r="E183" s="37" t="s">
        <v>54</v>
      </c>
    </row>
    <row r="184" spans="1:5" ht="12.75">
      <c r="A184" s="38" t="s">
        <v>59</v>
      </c>
      <c r="E184" s="39" t="s">
        <v>2396</v>
      </c>
    </row>
    <row r="185" spans="1:5" ht="114.75">
      <c r="A185" t="s">
        <v>61</v>
      </c>
      <c r="E185" s="37" t="s">
        <v>2429</v>
      </c>
    </row>
    <row r="186" spans="1:16" ht="12.75">
      <c r="A186" s="26" t="s">
        <v>52</v>
      </c>
      <c s="31" t="s">
        <v>810</v>
      </c>
      <c s="31" t="s">
        <v>2440</v>
      </c>
      <c s="26" t="s">
        <v>54</v>
      </c>
      <c s="32" t="s">
        <v>2441</v>
      </c>
      <c s="33" t="s">
        <v>86</v>
      </c>
      <c s="34">
        <v>856</v>
      </c>
      <c s="35">
        <v>0</v>
      </c>
      <c s="35">
        <f>ROUND(ROUND(H186,2)*ROUND(G186,3),2)</f>
      </c>
      <c s="33" t="s">
        <v>57</v>
      </c>
      <c r="O186">
        <f>(I186*21)/100</f>
      </c>
      <c t="s">
        <v>27</v>
      </c>
    </row>
    <row r="187" spans="1:5" ht="12.75">
      <c r="A187" s="36" t="s">
        <v>58</v>
      </c>
      <c r="E187" s="37" t="s">
        <v>54</v>
      </c>
    </row>
    <row r="188" spans="1:5" ht="12.75">
      <c r="A188" s="38" t="s">
        <v>59</v>
      </c>
      <c r="E188" s="39" t="s">
        <v>2396</v>
      </c>
    </row>
    <row r="189" spans="1:5" ht="114.75">
      <c r="A189" t="s">
        <v>61</v>
      </c>
      <c r="E189" s="37" t="s">
        <v>2442</v>
      </c>
    </row>
    <row r="190" spans="1:16" ht="12.75">
      <c r="A190" s="26" t="s">
        <v>52</v>
      </c>
      <c s="31" t="s">
        <v>814</v>
      </c>
      <c s="31" t="s">
        <v>2443</v>
      </c>
      <c s="26" t="s">
        <v>54</v>
      </c>
      <c s="32" t="s">
        <v>2444</v>
      </c>
      <c s="33" t="s">
        <v>82</v>
      </c>
      <c s="34">
        <v>4</v>
      </c>
      <c s="35">
        <v>0</v>
      </c>
      <c s="35">
        <f>ROUND(ROUND(H190,2)*ROUND(G190,3),2)</f>
      </c>
      <c s="33" t="s">
        <v>57</v>
      </c>
      <c r="O190">
        <f>(I190*21)/100</f>
      </c>
      <c t="s">
        <v>27</v>
      </c>
    </row>
    <row r="191" spans="1:5" ht="12.75">
      <c r="A191" s="36" t="s">
        <v>58</v>
      </c>
      <c r="E191" s="37" t="s">
        <v>54</v>
      </c>
    </row>
    <row r="192" spans="1:5" ht="12.75">
      <c r="A192" s="38" t="s">
        <v>59</v>
      </c>
      <c r="E192" s="39" t="s">
        <v>2396</v>
      </c>
    </row>
    <row r="193" spans="1:5" ht="114.75">
      <c r="A193" t="s">
        <v>61</v>
      </c>
      <c r="E193" s="37" t="s">
        <v>2429</v>
      </c>
    </row>
    <row r="194" spans="1:16" ht="25.5">
      <c r="A194" s="26" t="s">
        <v>52</v>
      </c>
      <c s="31" t="s">
        <v>818</v>
      </c>
      <c s="31" t="s">
        <v>2445</v>
      </c>
      <c s="26" t="s">
        <v>54</v>
      </c>
      <c s="32" t="s">
        <v>2446</v>
      </c>
      <c s="33" t="s">
        <v>82</v>
      </c>
      <c s="34">
        <v>8</v>
      </c>
      <c s="35">
        <v>0</v>
      </c>
      <c s="35">
        <f>ROUND(ROUND(H194,2)*ROUND(G194,3),2)</f>
      </c>
      <c s="33" t="s">
        <v>57</v>
      </c>
      <c r="O194">
        <f>(I194*21)/100</f>
      </c>
      <c t="s">
        <v>27</v>
      </c>
    </row>
    <row r="195" spans="1:5" ht="12.75">
      <c r="A195" s="36" t="s">
        <v>58</v>
      </c>
      <c r="E195" s="37" t="s">
        <v>54</v>
      </c>
    </row>
    <row r="196" spans="1:5" ht="12.75">
      <c r="A196" s="38" t="s">
        <v>59</v>
      </c>
      <c r="E196" s="39" t="s">
        <v>2396</v>
      </c>
    </row>
    <row r="197" spans="1:5" ht="114.75">
      <c r="A197" t="s">
        <v>61</v>
      </c>
      <c r="E197" s="37" t="s">
        <v>2429</v>
      </c>
    </row>
    <row r="198" spans="1:16" ht="12.75">
      <c r="A198" s="26" t="s">
        <v>52</v>
      </c>
      <c s="31" t="s">
        <v>820</v>
      </c>
      <c s="31" t="s">
        <v>2447</v>
      </c>
      <c s="26" t="s">
        <v>54</v>
      </c>
      <c s="32" t="s">
        <v>2448</v>
      </c>
      <c s="33" t="s">
        <v>82</v>
      </c>
      <c s="34">
        <v>8</v>
      </c>
      <c s="35">
        <v>0</v>
      </c>
      <c s="35">
        <f>ROUND(ROUND(H198,2)*ROUND(G198,3),2)</f>
      </c>
      <c s="33" t="s">
        <v>57</v>
      </c>
      <c r="O198">
        <f>(I198*21)/100</f>
      </c>
      <c t="s">
        <v>27</v>
      </c>
    </row>
    <row r="199" spans="1:5" ht="12.75">
      <c r="A199" s="36" t="s">
        <v>58</v>
      </c>
      <c r="E199" s="37" t="s">
        <v>54</v>
      </c>
    </row>
    <row r="200" spans="1:5" ht="12.75">
      <c r="A200" s="38" t="s">
        <v>59</v>
      </c>
      <c r="E200" s="39" t="s">
        <v>2396</v>
      </c>
    </row>
    <row r="201" spans="1:5" ht="114.75">
      <c r="A201" t="s">
        <v>61</v>
      </c>
      <c r="E201" s="37" t="s">
        <v>2429</v>
      </c>
    </row>
    <row r="202" spans="1:16" ht="25.5">
      <c r="A202" s="26" t="s">
        <v>52</v>
      </c>
      <c s="31" t="s">
        <v>824</v>
      </c>
      <c s="31" t="s">
        <v>2449</v>
      </c>
      <c s="26" t="s">
        <v>54</v>
      </c>
      <c s="32" t="s">
        <v>2450</v>
      </c>
      <c s="33" t="s">
        <v>82</v>
      </c>
      <c s="34">
        <v>4</v>
      </c>
      <c s="35">
        <v>0</v>
      </c>
      <c s="35">
        <f>ROUND(ROUND(H202,2)*ROUND(G202,3),2)</f>
      </c>
      <c s="33" t="s">
        <v>57</v>
      </c>
      <c r="O202">
        <f>(I202*21)/100</f>
      </c>
      <c t="s">
        <v>27</v>
      </c>
    </row>
    <row r="203" spans="1:5" ht="12.75">
      <c r="A203" s="36" t="s">
        <v>58</v>
      </c>
      <c r="E203" s="37" t="s">
        <v>54</v>
      </c>
    </row>
    <row r="204" spans="1:5" ht="12.75">
      <c r="A204" s="38" t="s">
        <v>59</v>
      </c>
      <c r="E204" s="39" t="s">
        <v>2396</v>
      </c>
    </row>
    <row r="205" spans="1:5" ht="114.75">
      <c r="A205" t="s">
        <v>61</v>
      </c>
      <c r="E205" s="37" t="s">
        <v>2429</v>
      </c>
    </row>
    <row r="206" spans="1:16" ht="12.75">
      <c r="A206" s="26" t="s">
        <v>52</v>
      </c>
      <c s="31" t="s">
        <v>829</v>
      </c>
      <c s="31" t="s">
        <v>2451</v>
      </c>
      <c s="26" t="s">
        <v>54</v>
      </c>
      <c s="32" t="s">
        <v>2452</v>
      </c>
      <c s="33" t="s">
        <v>82</v>
      </c>
      <c s="34">
        <v>12</v>
      </c>
      <c s="35">
        <v>0</v>
      </c>
      <c s="35">
        <f>ROUND(ROUND(H206,2)*ROUND(G206,3),2)</f>
      </c>
      <c s="33" t="s">
        <v>57</v>
      </c>
      <c r="O206">
        <f>(I206*21)/100</f>
      </c>
      <c t="s">
        <v>27</v>
      </c>
    </row>
    <row r="207" spans="1:5" ht="12.75">
      <c r="A207" s="36" t="s">
        <v>58</v>
      </c>
      <c r="E207" s="37" t="s">
        <v>54</v>
      </c>
    </row>
    <row r="208" spans="1:5" ht="12.75">
      <c r="A208" s="38" t="s">
        <v>59</v>
      </c>
      <c r="E208" s="39" t="s">
        <v>2396</v>
      </c>
    </row>
    <row r="209" spans="1:5" ht="114.75">
      <c r="A209" t="s">
        <v>61</v>
      </c>
      <c r="E209" s="37" t="s">
        <v>2429</v>
      </c>
    </row>
    <row r="210" spans="1:16" ht="12.75">
      <c r="A210" s="26" t="s">
        <v>52</v>
      </c>
      <c s="31" t="s">
        <v>831</v>
      </c>
      <c s="31" t="s">
        <v>2453</v>
      </c>
      <c s="26" t="s">
        <v>54</v>
      </c>
      <c s="32" t="s">
        <v>2454</v>
      </c>
      <c s="33" t="s">
        <v>82</v>
      </c>
      <c s="34">
        <v>4</v>
      </c>
      <c s="35">
        <v>0</v>
      </c>
      <c s="35">
        <f>ROUND(ROUND(H210,2)*ROUND(G210,3),2)</f>
      </c>
      <c s="33" t="s">
        <v>57</v>
      </c>
      <c r="O210">
        <f>(I210*21)/100</f>
      </c>
      <c t="s">
        <v>27</v>
      </c>
    </row>
    <row r="211" spans="1:5" ht="12.75">
      <c r="A211" s="36" t="s">
        <v>58</v>
      </c>
      <c r="E211" s="37" t="s">
        <v>54</v>
      </c>
    </row>
    <row r="212" spans="1:5" ht="12.75">
      <c r="A212" s="38" t="s">
        <v>59</v>
      </c>
      <c r="E212" s="39" t="s">
        <v>2396</v>
      </c>
    </row>
    <row r="213" spans="1:5" ht="114.75">
      <c r="A213" t="s">
        <v>61</v>
      </c>
      <c r="E213" s="37" t="s">
        <v>2429</v>
      </c>
    </row>
    <row r="214" spans="1:16" ht="12.75">
      <c r="A214" s="26" t="s">
        <v>52</v>
      </c>
      <c s="31" t="s">
        <v>836</v>
      </c>
      <c s="31" t="s">
        <v>2455</v>
      </c>
      <c s="26" t="s">
        <v>54</v>
      </c>
      <c s="32" t="s">
        <v>2456</v>
      </c>
      <c s="33" t="s">
        <v>86</v>
      </c>
      <c s="34">
        <v>80</v>
      </c>
      <c s="35">
        <v>0</v>
      </c>
      <c s="35">
        <f>ROUND(ROUND(H214,2)*ROUND(G214,3),2)</f>
      </c>
      <c s="33" t="s">
        <v>57</v>
      </c>
      <c r="O214">
        <f>(I214*21)/100</f>
      </c>
      <c t="s">
        <v>27</v>
      </c>
    </row>
    <row r="215" spans="1:5" ht="12.75">
      <c r="A215" s="36" t="s">
        <v>58</v>
      </c>
      <c r="E215" s="37" t="s">
        <v>54</v>
      </c>
    </row>
    <row r="216" spans="1:5" ht="12.75">
      <c r="A216" s="38" t="s">
        <v>59</v>
      </c>
      <c r="E216" s="39" t="s">
        <v>2396</v>
      </c>
    </row>
    <row r="217" spans="1:5" ht="114.75">
      <c r="A217" t="s">
        <v>61</v>
      </c>
      <c r="E217" s="37" t="s">
        <v>2442</v>
      </c>
    </row>
    <row r="218" spans="1:16" ht="12.75">
      <c r="A218" s="26" t="s">
        <v>52</v>
      </c>
      <c s="31" t="s">
        <v>257</v>
      </c>
      <c s="31" t="s">
        <v>2457</v>
      </c>
      <c s="26" t="s">
        <v>54</v>
      </c>
      <c s="32" t="s">
        <v>2458</v>
      </c>
      <c s="33" t="s">
        <v>82</v>
      </c>
      <c s="34">
        <v>12</v>
      </c>
      <c s="35">
        <v>0</v>
      </c>
      <c s="35">
        <f>ROUND(ROUND(H218,2)*ROUND(G218,3),2)</f>
      </c>
      <c s="33" t="s">
        <v>57</v>
      </c>
      <c r="O218">
        <f>(I218*21)/100</f>
      </c>
      <c t="s">
        <v>27</v>
      </c>
    </row>
    <row r="219" spans="1:5" ht="12.75">
      <c r="A219" s="36" t="s">
        <v>58</v>
      </c>
      <c r="E219" s="37" t="s">
        <v>54</v>
      </c>
    </row>
    <row r="220" spans="1:5" ht="12.75">
      <c r="A220" s="38" t="s">
        <v>59</v>
      </c>
      <c r="E220" s="39" t="s">
        <v>2396</v>
      </c>
    </row>
    <row r="221" spans="1:5" ht="114.75">
      <c r="A221" t="s">
        <v>61</v>
      </c>
      <c r="E221" s="37" t="s">
        <v>2429</v>
      </c>
    </row>
    <row r="222" spans="1:16" ht="25.5">
      <c r="A222" s="26" t="s">
        <v>52</v>
      </c>
      <c s="31" t="s">
        <v>841</v>
      </c>
      <c s="31" t="s">
        <v>2459</v>
      </c>
      <c s="26" t="s">
        <v>54</v>
      </c>
      <c s="32" t="s">
        <v>2460</v>
      </c>
      <c s="33" t="s">
        <v>82</v>
      </c>
      <c s="34">
        <v>4</v>
      </c>
      <c s="35">
        <v>0</v>
      </c>
      <c s="35">
        <f>ROUND(ROUND(H222,2)*ROUND(G222,3),2)</f>
      </c>
      <c s="33" t="s">
        <v>57</v>
      </c>
      <c r="O222">
        <f>(I222*21)/100</f>
      </c>
      <c t="s">
        <v>27</v>
      </c>
    </row>
    <row r="223" spans="1:5" ht="12.75">
      <c r="A223" s="36" t="s">
        <v>58</v>
      </c>
      <c r="E223" s="37" t="s">
        <v>54</v>
      </c>
    </row>
    <row r="224" spans="1:5" ht="12.75">
      <c r="A224" s="38" t="s">
        <v>59</v>
      </c>
      <c r="E224" s="39" t="s">
        <v>2396</v>
      </c>
    </row>
    <row r="225" spans="1:5" ht="114.75">
      <c r="A225" t="s">
        <v>61</v>
      </c>
      <c r="E225" s="37" t="s">
        <v>2429</v>
      </c>
    </row>
    <row r="226" spans="1:16" ht="25.5">
      <c r="A226" s="26" t="s">
        <v>52</v>
      </c>
      <c s="31" t="s">
        <v>846</v>
      </c>
      <c s="31" t="s">
        <v>2461</v>
      </c>
      <c s="26" t="s">
        <v>54</v>
      </c>
      <c s="32" t="s">
        <v>2462</v>
      </c>
      <c s="33" t="s">
        <v>82</v>
      </c>
      <c s="34">
        <v>7</v>
      </c>
      <c s="35">
        <v>0</v>
      </c>
      <c s="35">
        <f>ROUND(ROUND(H226,2)*ROUND(G226,3),2)</f>
      </c>
      <c s="33" t="s">
        <v>57</v>
      </c>
      <c r="O226">
        <f>(I226*21)/100</f>
      </c>
      <c t="s">
        <v>27</v>
      </c>
    </row>
    <row r="227" spans="1:5" ht="12.75">
      <c r="A227" s="36" t="s">
        <v>58</v>
      </c>
      <c r="E227" s="37" t="s">
        <v>54</v>
      </c>
    </row>
    <row r="228" spans="1:5" ht="12.75">
      <c r="A228" s="38" t="s">
        <v>59</v>
      </c>
      <c r="E228" s="39" t="s">
        <v>2396</v>
      </c>
    </row>
    <row r="229" spans="1:5" ht="114.75">
      <c r="A229" t="s">
        <v>61</v>
      </c>
      <c r="E229" s="37" t="s">
        <v>2429</v>
      </c>
    </row>
    <row r="230" spans="1:16" ht="12.75">
      <c r="A230" s="26" t="s">
        <v>52</v>
      </c>
      <c s="31" t="s">
        <v>852</v>
      </c>
      <c s="31" t="s">
        <v>2463</v>
      </c>
      <c s="26" t="s">
        <v>54</v>
      </c>
      <c s="32" t="s">
        <v>2464</v>
      </c>
      <c s="33" t="s">
        <v>82</v>
      </c>
      <c s="34">
        <v>12</v>
      </c>
      <c s="35">
        <v>0</v>
      </c>
      <c s="35">
        <f>ROUND(ROUND(H230,2)*ROUND(G230,3),2)</f>
      </c>
      <c s="33" t="s">
        <v>57</v>
      </c>
      <c r="O230">
        <f>(I230*21)/100</f>
      </c>
      <c t="s">
        <v>27</v>
      </c>
    </row>
    <row r="231" spans="1:5" ht="12.75">
      <c r="A231" s="36" t="s">
        <v>58</v>
      </c>
      <c r="E231" s="37" t="s">
        <v>54</v>
      </c>
    </row>
    <row r="232" spans="1:5" ht="12.75">
      <c r="A232" s="38" t="s">
        <v>59</v>
      </c>
      <c r="E232" s="39" t="s">
        <v>2396</v>
      </c>
    </row>
    <row r="233" spans="1:5" ht="114.75">
      <c r="A233" t="s">
        <v>61</v>
      </c>
      <c r="E233" s="37" t="s">
        <v>2429</v>
      </c>
    </row>
    <row r="234" spans="1:16" ht="12.75">
      <c r="A234" s="26" t="s">
        <v>52</v>
      </c>
      <c s="31" t="s">
        <v>857</v>
      </c>
      <c s="31" t="s">
        <v>2465</v>
      </c>
      <c s="26" t="s">
        <v>54</v>
      </c>
      <c s="32" t="s">
        <v>2466</v>
      </c>
      <c s="33" t="s">
        <v>82</v>
      </c>
      <c s="34">
        <v>10</v>
      </c>
      <c s="35">
        <v>0</v>
      </c>
      <c s="35">
        <f>ROUND(ROUND(H234,2)*ROUND(G234,3),2)</f>
      </c>
      <c s="33" t="s">
        <v>57</v>
      </c>
      <c r="O234">
        <f>(I234*21)/100</f>
      </c>
      <c t="s">
        <v>27</v>
      </c>
    </row>
    <row r="235" spans="1:5" ht="12.75">
      <c r="A235" s="36" t="s">
        <v>58</v>
      </c>
      <c r="E235" s="37" t="s">
        <v>54</v>
      </c>
    </row>
    <row r="236" spans="1:5" ht="12.75">
      <c r="A236" s="38" t="s">
        <v>59</v>
      </c>
      <c r="E236" s="39" t="s">
        <v>2396</v>
      </c>
    </row>
    <row r="237" spans="1:5" ht="114.75">
      <c r="A237" t="s">
        <v>61</v>
      </c>
      <c r="E237" s="37" t="s">
        <v>2429</v>
      </c>
    </row>
    <row r="238" spans="1:16" ht="12.75">
      <c r="A238" s="26" t="s">
        <v>52</v>
      </c>
      <c s="31" t="s">
        <v>862</v>
      </c>
      <c s="31" t="s">
        <v>2467</v>
      </c>
      <c s="26" t="s">
        <v>54</v>
      </c>
      <c s="32" t="s">
        <v>2468</v>
      </c>
      <c s="33" t="s">
        <v>82</v>
      </c>
      <c s="34">
        <v>10</v>
      </c>
      <c s="35">
        <v>0</v>
      </c>
      <c s="35">
        <f>ROUND(ROUND(H238,2)*ROUND(G238,3),2)</f>
      </c>
      <c s="33" t="s">
        <v>57</v>
      </c>
      <c r="O238">
        <f>(I238*21)/100</f>
      </c>
      <c t="s">
        <v>27</v>
      </c>
    </row>
    <row r="239" spans="1:5" ht="12.75">
      <c r="A239" s="36" t="s">
        <v>58</v>
      </c>
      <c r="E239" s="37" t="s">
        <v>54</v>
      </c>
    </row>
    <row r="240" spans="1:5" ht="12.75">
      <c r="A240" s="38" t="s">
        <v>59</v>
      </c>
      <c r="E240" s="39" t="s">
        <v>2396</v>
      </c>
    </row>
    <row r="241" spans="1:5" ht="114.75">
      <c r="A241" t="s">
        <v>61</v>
      </c>
      <c r="E241" s="37" t="s">
        <v>2429</v>
      </c>
    </row>
    <row r="242" spans="1:16" ht="25.5">
      <c r="A242" s="26" t="s">
        <v>52</v>
      </c>
      <c s="31" t="s">
        <v>866</v>
      </c>
      <c s="31" t="s">
        <v>2469</v>
      </c>
      <c s="26" t="s">
        <v>54</v>
      </c>
      <c s="32" t="s">
        <v>2470</v>
      </c>
      <c s="33" t="s">
        <v>82</v>
      </c>
      <c s="34">
        <v>4</v>
      </c>
      <c s="35">
        <v>0</v>
      </c>
      <c s="35">
        <f>ROUND(ROUND(H242,2)*ROUND(G242,3),2)</f>
      </c>
      <c s="33" t="s">
        <v>57</v>
      </c>
      <c r="O242">
        <f>(I242*21)/100</f>
      </c>
      <c t="s">
        <v>27</v>
      </c>
    </row>
    <row r="243" spans="1:5" ht="12.75">
      <c r="A243" s="36" t="s">
        <v>58</v>
      </c>
      <c r="E243" s="37" t="s">
        <v>54</v>
      </c>
    </row>
    <row r="244" spans="1:5" ht="12.75">
      <c r="A244" s="38" t="s">
        <v>59</v>
      </c>
      <c r="E244" s="39" t="s">
        <v>2396</v>
      </c>
    </row>
    <row r="245" spans="1:5" ht="89.25">
      <c r="A245" t="s">
        <v>61</v>
      </c>
      <c r="E245" s="37" t="s">
        <v>2471</v>
      </c>
    </row>
    <row r="246" spans="1:16" ht="25.5">
      <c r="A246" s="26" t="s">
        <v>52</v>
      </c>
      <c s="31" t="s">
        <v>872</v>
      </c>
      <c s="31" t="s">
        <v>2472</v>
      </c>
      <c s="26" t="s">
        <v>54</v>
      </c>
      <c s="32" t="s">
        <v>2473</v>
      </c>
      <c s="33" t="s">
        <v>82</v>
      </c>
      <c s="34">
        <v>4</v>
      </c>
      <c s="35">
        <v>0</v>
      </c>
      <c s="35">
        <f>ROUND(ROUND(H246,2)*ROUND(G246,3),2)</f>
      </c>
      <c s="33" t="s">
        <v>57</v>
      </c>
      <c r="O246">
        <f>(I246*21)/100</f>
      </c>
      <c t="s">
        <v>27</v>
      </c>
    </row>
    <row r="247" spans="1:5" ht="12.75">
      <c r="A247" s="36" t="s">
        <v>58</v>
      </c>
      <c r="E247" s="37" t="s">
        <v>54</v>
      </c>
    </row>
    <row r="248" spans="1:5" ht="12.75">
      <c r="A248" s="38" t="s">
        <v>59</v>
      </c>
      <c r="E248" s="39" t="s">
        <v>2396</v>
      </c>
    </row>
    <row r="249" spans="1:5" ht="76.5">
      <c r="A249" t="s">
        <v>61</v>
      </c>
      <c r="E249" s="37" t="s">
        <v>2474</v>
      </c>
    </row>
    <row r="250" spans="1:16" ht="25.5">
      <c r="A250" s="26" t="s">
        <v>52</v>
      </c>
      <c s="31" t="s">
        <v>870</v>
      </c>
      <c s="31" t="s">
        <v>2475</v>
      </c>
      <c s="26" t="s">
        <v>54</v>
      </c>
      <c s="32" t="s">
        <v>2476</v>
      </c>
      <c s="33" t="s">
        <v>82</v>
      </c>
      <c s="34">
        <v>4</v>
      </c>
      <c s="35">
        <v>0</v>
      </c>
      <c s="35">
        <f>ROUND(ROUND(H250,2)*ROUND(G250,3),2)</f>
      </c>
      <c s="33" t="s">
        <v>57</v>
      </c>
      <c r="O250">
        <f>(I250*21)/100</f>
      </c>
      <c t="s">
        <v>27</v>
      </c>
    </row>
    <row r="251" spans="1:5" ht="12.75">
      <c r="A251" s="36" t="s">
        <v>58</v>
      </c>
      <c r="E251" s="37" t="s">
        <v>54</v>
      </c>
    </row>
    <row r="252" spans="1:5" ht="12.75">
      <c r="A252" s="38" t="s">
        <v>59</v>
      </c>
      <c r="E252" s="39" t="s">
        <v>2396</v>
      </c>
    </row>
    <row r="253" spans="1:5" ht="76.5">
      <c r="A253" t="s">
        <v>61</v>
      </c>
      <c r="E253" s="37" t="s">
        <v>2477</v>
      </c>
    </row>
    <row r="254" spans="1:16" ht="25.5">
      <c r="A254" s="26" t="s">
        <v>52</v>
      </c>
      <c s="31" t="s">
        <v>880</v>
      </c>
      <c s="31" t="s">
        <v>2478</v>
      </c>
      <c s="26" t="s">
        <v>54</v>
      </c>
      <c s="32" t="s">
        <v>2479</v>
      </c>
      <c s="33" t="s">
        <v>82</v>
      </c>
      <c s="34">
        <v>4</v>
      </c>
      <c s="35">
        <v>0</v>
      </c>
      <c s="35">
        <f>ROUND(ROUND(H254,2)*ROUND(G254,3),2)</f>
      </c>
      <c s="33" t="s">
        <v>57</v>
      </c>
      <c r="O254">
        <f>(I254*21)/100</f>
      </c>
      <c t="s">
        <v>27</v>
      </c>
    </row>
    <row r="255" spans="1:5" ht="12.75">
      <c r="A255" s="36" t="s">
        <v>58</v>
      </c>
      <c r="E255" s="37" t="s">
        <v>54</v>
      </c>
    </row>
    <row r="256" spans="1:5" ht="12.75">
      <c r="A256" s="38" t="s">
        <v>59</v>
      </c>
      <c r="E256" s="39" t="s">
        <v>2396</v>
      </c>
    </row>
    <row r="257" spans="1:5" ht="89.25">
      <c r="A257" t="s">
        <v>61</v>
      </c>
      <c r="E257" s="37" t="s">
        <v>2480</v>
      </c>
    </row>
    <row r="258" spans="1:16" ht="12.75">
      <c r="A258" s="26" t="s">
        <v>52</v>
      </c>
      <c s="31" t="s">
        <v>885</v>
      </c>
      <c s="31" t="s">
        <v>2481</v>
      </c>
      <c s="26" t="s">
        <v>54</v>
      </c>
      <c s="32" t="s">
        <v>2482</v>
      </c>
      <c s="33" t="s">
        <v>162</v>
      </c>
      <c s="34">
        <v>73</v>
      </c>
      <c s="35">
        <v>0</v>
      </c>
      <c s="35">
        <f>ROUND(ROUND(H258,2)*ROUND(G258,3),2)</f>
      </c>
      <c s="33" t="s">
        <v>57</v>
      </c>
      <c r="O258">
        <f>(I258*21)/100</f>
      </c>
      <c t="s">
        <v>27</v>
      </c>
    </row>
    <row r="259" spans="1:5" ht="12.75">
      <c r="A259" s="36" t="s">
        <v>58</v>
      </c>
      <c r="E259" s="37" t="s">
        <v>54</v>
      </c>
    </row>
    <row r="260" spans="1:5" ht="12.75">
      <c r="A260" s="38" t="s">
        <v>59</v>
      </c>
      <c r="E260" s="39" t="s">
        <v>2396</v>
      </c>
    </row>
    <row r="261" spans="1:5" ht="89.25">
      <c r="A261" t="s">
        <v>61</v>
      </c>
      <c r="E261" s="37" t="s">
        <v>2483</v>
      </c>
    </row>
    <row r="262" spans="1:16" ht="12.75">
      <c r="A262" s="26" t="s">
        <v>52</v>
      </c>
      <c s="31" t="s">
        <v>890</v>
      </c>
      <c s="31" t="s">
        <v>2365</v>
      </c>
      <c s="26" t="s">
        <v>54</v>
      </c>
      <c s="32" t="s">
        <v>2366</v>
      </c>
      <c s="33" t="s">
        <v>82</v>
      </c>
      <c s="34">
        <v>40</v>
      </c>
      <c s="35">
        <v>0</v>
      </c>
      <c s="35">
        <f>ROUND(ROUND(H262,2)*ROUND(G262,3),2)</f>
      </c>
      <c s="33" t="s">
        <v>57</v>
      </c>
      <c r="O262">
        <f>(I262*21)/100</f>
      </c>
      <c t="s">
        <v>27</v>
      </c>
    </row>
    <row r="263" spans="1:5" ht="12.75">
      <c r="A263" s="36" t="s">
        <v>58</v>
      </c>
      <c r="E263" s="37" t="s">
        <v>54</v>
      </c>
    </row>
    <row r="264" spans="1:5" ht="25.5">
      <c r="A264" s="38" t="s">
        <v>59</v>
      </c>
      <c r="E264" s="39" t="s">
        <v>2484</v>
      </c>
    </row>
    <row r="265" spans="1:5" ht="153">
      <c r="A265" t="s">
        <v>61</v>
      </c>
      <c r="E265" s="37" t="s">
        <v>2368</v>
      </c>
    </row>
    <row r="266" spans="1:16" ht="25.5">
      <c r="A266" s="26" t="s">
        <v>52</v>
      </c>
      <c s="31" t="s">
        <v>897</v>
      </c>
      <c s="31" t="s">
        <v>2485</v>
      </c>
      <c s="26" t="s">
        <v>54</v>
      </c>
      <c s="32" t="s">
        <v>2486</v>
      </c>
      <c s="33" t="s">
        <v>82</v>
      </c>
      <c s="34">
        <v>8</v>
      </c>
      <c s="35">
        <v>0</v>
      </c>
      <c s="35">
        <f>ROUND(ROUND(H266,2)*ROUND(G266,3),2)</f>
      </c>
      <c s="33" t="s">
        <v>65</v>
      </c>
      <c r="O266">
        <f>(I266*21)/100</f>
      </c>
      <c t="s">
        <v>27</v>
      </c>
    </row>
    <row r="267" spans="1:5" ht="12.75">
      <c r="A267" s="36" t="s">
        <v>58</v>
      </c>
      <c r="E267" s="37" t="s">
        <v>54</v>
      </c>
    </row>
    <row r="268" spans="1:5" ht="12.75">
      <c r="A268" s="38" t="s">
        <v>59</v>
      </c>
      <c r="E268" s="39" t="s">
        <v>2396</v>
      </c>
    </row>
    <row r="269" spans="1:5" ht="89.25">
      <c r="A269" t="s">
        <v>61</v>
      </c>
      <c r="E269" s="37" t="s">
        <v>2487</v>
      </c>
    </row>
    <row r="270" spans="1:18" ht="12.75" customHeight="1">
      <c r="A270" s="6" t="s">
        <v>50</v>
      </c>
      <c s="6"/>
      <c s="41" t="s">
        <v>2488</v>
      </c>
      <c s="6"/>
      <c s="29" t="s">
        <v>2489</v>
      </c>
      <c s="6"/>
      <c s="6"/>
      <c s="6"/>
      <c s="42">
        <f>0+Q270</f>
      </c>
      <c s="6"/>
      <c r="O270">
        <f>0+R270</f>
      </c>
      <c r="Q270">
        <f>0+I271+I275+I279+I283+I287+I291+I295+I299+I303+I307+I311</f>
      </c>
      <c>
        <f>0+O271+O275+O279+O283+O287+O291+O295+O299+O303+O307+O311</f>
      </c>
    </row>
    <row r="271" spans="1:16" ht="25.5">
      <c r="A271" s="26" t="s">
        <v>52</v>
      </c>
      <c s="31" t="s">
        <v>904</v>
      </c>
      <c s="31" t="s">
        <v>2490</v>
      </c>
      <c s="26" t="s">
        <v>54</v>
      </c>
      <c s="32" t="s">
        <v>2491</v>
      </c>
      <c s="33" t="s">
        <v>82</v>
      </c>
      <c s="34">
        <v>2</v>
      </c>
      <c s="35">
        <v>0</v>
      </c>
      <c s="35">
        <f>ROUND(ROUND(H271,2)*ROUND(G271,3),2)</f>
      </c>
      <c s="33" t="s">
        <v>57</v>
      </c>
      <c r="O271">
        <f>(I271*21)/100</f>
      </c>
      <c t="s">
        <v>27</v>
      </c>
    </row>
    <row r="272" spans="1:5" ht="12.75">
      <c r="A272" s="36" t="s">
        <v>58</v>
      </c>
      <c r="E272" s="37" t="s">
        <v>54</v>
      </c>
    </row>
    <row r="273" spans="1:5" ht="12.75">
      <c r="A273" s="38" t="s">
        <v>59</v>
      </c>
      <c r="E273" s="39" t="s">
        <v>2396</v>
      </c>
    </row>
    <row r="274" spans="1:5" ht="114.75">
      <c r="A274" t="s">
        <v>61</v>
      </c>
      <c r="E274" s="37" t="s">
        <v>2429</v>
      </c>
    </row>
    <row r="275" spans="1:16" ht="12.75">
      <c r="A275" s="26" t="s">
        <v>52</v>
      </c>
      <c s="31" t="s">
        <v>909</v>
      </c>
      <c s="31" t="s">
        <v>2492</v>
      </c>
      <c s="26" t="s">
        <v>54</v>
      </c>
      <c s="32" t="s">
        <v>2493</v>
      </c>
      <c s="33" t="s">
        <v>82</v>
      </c>
      <c s="34">
        <v>2</v>
      </c>
      <c s="35">
        <v>0</v>
      </c>
      <c s="35">
        <f>ROUND(ROUND(H275,2)*ROUND(G275,3),2)</f>
      </c>
      <c s="33" t="s">
        <v>57</v>
      </c>
      <c r="O275">
        <f>(I275*21)/100</f>
      </c>
      <c t="s">
        <v>27</v>
      </c>
    </row>
    <row r="276" spans="1:5" ht="12.75">
      <c r="A276" s="36" t="s">
        <v>58</v>
      </c>
      <c r="E276" s="37" t="s">
        <v>54</v>
      </c>
    </row>
    <row r="277" spans="1:5" ht="12.75">
      <c r="A277" s="38" t="s">
        <v>59</v>
      </c>
      <c r="E277" s="39" t="s">
        <v>2396</v>
      </c>
    </row>
    <row r="278" spans="1:5" ht="114.75">
      <c r="A278" t="s">
        <v>61</v>
      </c>
      <c r="E278" s="37" t="s">
        <v>2429</v>
      </c>
    </row>
    <row r="279" spans="1:16" ht="12.75">
      <c r="A279" s="26" t="s">
        <v>52</v>
      </c>
      <c s="31" t="s">
        <v>914</v>
      </c>
      <c s="31" t="s">
        <v>2494</v>
      </c>
      <c s="26" t="s">
        <v>54</v>
      </c>
      <c s="32" t="s">
        <v>2495</v>
      </c>
      <c s="33" t="s">
        <v>82</v>
      </c>
      <c s="34">
        <v>2</v>
      </c>
      <c s="35">
        <v>0</v>
      </c>
      <c s="35">
        <f>ROUND(ROUND(H279,2)*ROUND(G279,3),2)</f>
      </c>
      <c s="33" t="s">
        <v>57</v>
      </c>
      <c r="O279">
        <f>(I279*21)/100</f>
      </c>
      <c t="s">
        <v>27</v>
      </c>
    </row>
    <row r="280" spans="1:5" ht="12.75">
      <c r="A280" s="36" t="s">
        <v>58</v>
      </c>
      <c r="E280" s="37" t="s">
        <v>54</v>
      </c>
    </row>
    <row r="281" spans="1:5" ht="12.75">
      <c r="A281" s="38" t="s">
        <v>59</v>
      </c>
      <c r="E281" s="39" t="s">
        <v>2396</v>
      </c>
    </row>
    <row r="282" spans="1:5" ht="114.75">
      <c r="A282" t="s">
        <v>61</v>
      </c>
      <c r="E282" s="37" t="s">
        <v>2429</v>
      </c>
    </row>
    <row r="283" spans="1:16" ht="12.75">
      <c r="A283" s="26" t="s">
        <v>52</v>
      </c>
      <c s="31" t="s">
        <v>919</v>
      </c>
      <c s="31" t="s">
        <v>2496</v>
      </c>
      <c s="26" t="s">
        <v>54</v>
      </c>
      <c s="32" t="s">
        <v>2497</v>
      </c>
      <c s="33" t="s">
        <v>82</v>
      </c>
      <c s="34">
        <v>2</v>
      </c>
      <c s="35">
        <v>0</v>
      </c>
      <c s="35">
        <f>ROUND(ROUND(H283,2)*ROUND(G283,3),2)</f>
      </c>
      <c s="33" t="s">
        <v>57</v>
      </c>
      <c r="O283">
        <f>(I283*21)/100</f>
      </c>
      <c t="s">
        <v>27</v>
      </c>
    </row>
    <row r="284" spans="1:5" ht="12.75">
      <c r="A284" s="36" t="s">
        <v>58</v>
      </c>
      <c r="E284" s="37" t="s">
        <v>54</v>
      </c>
    </row>
    <row r="285" spans="1:5" ht="12.75">
      <c r="A285" s="38" t="s">
        <v>59</v>
      </c>
      <c r="E285" s="39" t="s">
        <v>2396</v>
      </c>
    </row>
    <row r="286" spans="1:5" ht="114.75">
      <c r="A286" t="s">
        <v>61</v>
      </c>
      <c r="E286" s="37" t="s">
        <v>2429</v>
      </c>
    </row>
    <row r="287" spans="1:16" ht="12.75">
      <c r="A287" s="26" t="s">
        <v>52</v>
      </c>
      <c s="31" t="s">
        <v>924</v>
      </c>
      <c s="31" t="s">
        <v>2498</v>
      </c>
      <c s="26" t="s">
        <v>54</v>
      </c>
      <c s="32" t="s">
        <v>2499</v>
      </c>
      <c s="33" t="s">
        <v>82</v>
      </c>
      <c s="34">
        <v>2</v>
      </c>
      <c s="35">
        <v>0</v>
      </c>
      <c s="35">
        <f>ROUND(ROUND(H287,2)*ROUND(G287,3),2)</f>
      </c>
      <c s="33" t="s">
        <v>57</v>
      </c>
      <c r="O287">
        <f>(I287*21)/100</f>
      </c>
      <c t="s">
        <v>27</v>
      </c>
    </row>
    <row r="288" spans="1:5" ht="12.75">
      <c r="A288" s="36" t="s">
        <v>58</v>
      </c>
      <c r="E288" s="37" t="s">
        <v>54</v>
      </c>
    </row>
    <row r="289" spans="1:5" ht="12.75">
      <c r="A289" s="38" t="s">
        <v>59</v>
      </c>
      <c r="E289" s="39" t="s">
        <v>2396</v>
      </c>
    </row>
    <row r="290" spans="1:5" ht="114.75">
      <c r="A290" t="s">
        <v>61</v>
      </c>
      <c r="E290" s="37" t="s">
        <v>2429</v>
      </c>
    </row>
    <row r="291" spans="1:16" ht="12.75">
      <c r="A291" s="26" t="s">
        <v>52</v>
      </c>
      <c s="31" t="s">
        <v>78</v>
      </c>
      <c s="31" t="s">
        <v>2500</v>
      </c>
      <c s="26" t="s">
        <v>54</v>
      </c>
      <c s="32" t="s">
        <v>2501</v>
      </c>
      <c s="33" t="s">
        <v>82</v>
      </c>
      <c s="34">
        <v>2</v>
      </c>
      <c s="35">
        <v>0</v>
      </c>
      <c s="35">
        <f>ROUND(ROUND(H291,2)*ROUND(G291,3),2)</f>
      </c>
      <c s="33" t="s">
        <v>57</v>
      </c>
      <c r="O291">
        <f>(I291*21)/100</f>
      </c>
      <c t="s">
        <v>27</v>
      </c>
    </row>
    <row r="292" spans="1:5" ht="12.75">
      <c r="A292" s="36" t="s">
        <v>58</v>
      </c>
      <c r="E292" s="37" t="s">
        <v>54</v>
      </c>
    </row>
    <row r="293" spans="1:5" ht="12.75">
      <c r="A293" s="38" t="s">
        <v>59</v>
      </c>
      <c r="E293" s="39" t="s">
        <v>2396</v>
      </c>
    </row>
    <row r="294" spans="1:5" ht="114.75">
      <c r="A294" t="s">
        <v>61</v>
      </c>
      <c r="E294" s="37" t="s">
        <v>2429</v>
      </c>
    </row>
    <row r="295" spans="1:16" ht="25.5">
      <c r="A295" s="26" t="s">
        <v>52</v>
      </c>
      <c s="31" t="s">
        <v>933</v>
      </c>
      <c s="31" t="s">
        <v>2502</v>
      </c>
      <c s="26" t="s">
        <v>54</v>
      </c>
      <c s="32" t="s">
        <v>2503</v>
      </c>
      <c s="33" t="s">
        <v>82</v>
      </c>
      <c s="34">
        <v>3</v>
      </c>
      <c s="35">
        <v>0</v>
      </c>
      <c s="35">
        <f>ROUND(ROUND(H295,2)*ROUND(G295,3),2)</f>
      </c>
      <c s="33" t="s">
        <v>57</v>
      </c>
      <c r="O295">
        <f>(I295*21)/100</f>
      </c>
      <c t="s">
        <v>27</v>
      </c>
    </row>
    <row r="296" spans="1:5" ht="12.75">
      <c r="A296" s="36" t="s">
        <v>58</v>
      </c>
      <c r="E296" s="37" t="s">
        <v>54</v>
      </c>
    </row>
    <row r="297" spans="1:5" ht="12.75">
      <c r="A297" s="38" t="s">
        <v>59</v>
      </c>
      <c r="E297" s="39" t="s">
        <v>2396</v>
      </c>
    </row>
    <row r="298" spans="1:5" ht="102">
      <c r="A298" t="s">
        <v>61</v>
      </c>
      <c r="E298" s="37" t="s">
        <v>2504</v>
      </c>
    </row>
    <row r="299" spans="1:16" ht="12.75">
      <c r="A299" s="26" t="s">
        <v>52</v>
      </c>
      <c s="31" t="s">
        <v>940</v>
      </c>
      <c s="31" t="s">
        <v>2505</v>
      </c>
      <c s="26" t="s">
        <v>54</v>
      </c>
      <c s="32" t="s">
        <v>2506</v>
      </c>
      <c s="33" t="s">
        <v>82</v>
      </c>
      <c s="34">
        <v>2</v>
      </c>
      <c s="35">
        <v>0</v>
      </c>
      <c s="35">
        <f>ROUND(ROUND(H299,2)*ROUND(G299,3),2)</f>
      </c>
      <c s="33" t="s">
        <v>57</v>
      </c>
      <c r="O299">
        <f>(I299*21)/100</f>
      </c>
      <c t="s">
        <v>27</v>
      </c>
    </row>
    <row r="300" spans="1:5" ht="12.75">
      <c r="A300" s="36" t="s">
        <v>58</v>
      </c>
      <c r="E300" s="37" t="s">
        <v>54</v>
      </c>
    </row>
    <row r="301" spans="1:5" ht="12.75">
      <c r="A301" s="38" t="s">
        <v>59</v>
      </c>
      <c r="E301" s="39" t="s">
        <v>2396</v>
      </c>
    </row>
    <row r="302" spans="1:5" ht="102">
      <c r="A302" t="s">
        <v>61</v>
      </c>
      <c r="E302" s="37" t="s">
        <v>2507</v>
      </c>
    </row>
    <row r="303" spans="1:16" ht="12.75">
      <c r="A303" s="26" t="s">
        <v>52</v>
      </c>
      <c s="31" t="s">
        <v>945</v>
      </c>
      <c s="31" t="s">
        <v>2508</v>
      </c>
      <c s="26" t="s">
        <v>54</v>
      </c>
      <c s="32" t="s">
        <v>2509</v>
      </c>
      <c s="33" t="s">
        <v>82</v>
      </c>
      <c s="34">
        <v>2</v>
      </c>
      <c s="35">
        <v>0</v>
      </c>
      <c s="35">
        <f>ROUND(ROUND(H303,2)*ROUND(G303,3),2)</f>
      </c>
      <c s="33" t="s">
        <v>57</v>
      </c>
      <c r="O303">
        <f>(I303*21)/100</f>
      </c>
      <c t="s">
        <v>27</v>
      </c>
    </row>
    <row r="304" spans="1:5" ht="12.75">
      <c r="A304" s="36" t="s">
        <v>58</v>
      </c>
      <c r="E304" s="37" t="s">
        <v>54</v>
      </c>
    </row>
    <row r="305" spans="1:5" ht="12.75">
      <c r="A305" s="38" t="s">
        <v>59</v>
      </c>
      <c r="E305" s="39" t="s">
        <v>2396</v>
      </c>
    </row>
    <row r="306" spans="1:5" ht="102">
      <c r="A306" t="s">
        <v>61</v>
      </c>
      <c r="E306" s="37" t="s">
        <v>2507</v>
      </c>
    </row>
    <row r="307" spans="1:16" ht="12.75">
      <c r="A307" s="26" t="s">
        <v>52</v>
      </c>
      <c s="31" t="s">
        <v>902</v>
      </c>
      <c s="31" t="s">
        <v>2510</v>
      </c>
      <c s="26" t="s">
        <v>54</v>
      </c>
      <c s="32" t="s">
        <v>2511</v>
      </c>
      <c s="33" t="s">
        <v>86</v>
      </c>
      <c s="34">
        <v>856</v>
      </c>
      <c s="35">
        <v>0</v>
      </c>
      <c s="35">
        <f>ROUND(ROUND(H307,2)*ROUND(G307,3),2)</f>
      </c>
      <c s="33" t="s">
        <v>65</v>
      </c>
      <c r="O307">
        <f>(I307*21)/100</f>
      </c>
      <c t="s">
        <v>27</v>
      </c>
    </row>
    <row r="308" spans="1:5" ht="12.75">
      <c r="A308" s="36" t="s">
        <v>58</v>
      </c>
      <c r="E308" s="37" t="s">
        <v>54</v>
      </c>
    </row>
    <row r="309" spans="1:5" ht="12.75">
      <c r="A309" s="38" t="s">
        <v>59</v>
      </c>
      <c r="E309" s="39" t="s">
        <v>2396</v>
      </c>
    </row>
    <row r="310" spans="1:5" ht="51">
      <c r="A310" t="s">
        <v>61</v>
      </c>
      <c r="E310" s="37" t="s">
        <v>2512</v>
      </c>
    </row>
    <row r="311" spans="1:16" ht="12.75">
      <c r="A311" s="26" t="s">
        <v>52</v>
      </c>
      <c s="31" t="s">
        <v>952</v>
      </c>
      <c s="31" t="s">
        <v>2513</v>
      </c>
      <c s="26" t="s">
        <v>54</v>
      </c>
      <c s="32" t="s">
        <v>2514</v>
      </c>
      <c s="33" t="s">
        <v>162</v>
      </c>
      <c s="34">
        <v>4</v>
      </c>
      <c s="35">
        <v>0</v>
      </c>
      <c s="35">
        <f>ROUND(ROUND(H311,2)*ROUND(G311,3),2)</f>
      </c>
      <c s="33" t="s">
        <v>65</v>
      </c>
      <c r="O311">
        <f>(I311*21)/100</f>
      </c>
      <c t="s">
        <v>27</v>
      </c>
    </row>
    <row r="312" spans="1:5" ht="12.75">
      <c r="A312" s="36" t="s">
        <v>58</v>
      </c>
      <c r="E312" s="37" t="s">
        <v>54</v>
      </c>
    </row>
    <row r="313" spans="1:5" ht="12.75">
      <c r="A313" s="38" t="s">
        <v>59</v>
      </c>
      <c r="E313" s="39" t="s">
        <v>2396</v>
      </c>
    </row>
    <row r="314" spans="1:5" ht="38.25">
      <c r="A314" t="s">
        <v>61</v>
      </c>
      <c r="E314" s="37" t="s">
        <v>2515</v>
      </c>
    </row>
    <row r="315" spans="1:18" ht="12.75" customHeight="1">
      <c r="A315" s="6" t="s">
        <v>50</v>
      </c>
      <c s="6"/>
      <c s="41" t="s">
        <v>2516</v>
      </c>
      <c s="6"/>
      <c s="29" t="s">
        <v>2517</v>
      </c>
      <c s="6"/>
      <c s="6"/>
      <c s="6"/>
      <c s="42">
        <f>0+Q315</f>
      </c>
      <c s="6"/>
      <c r="O315">
        <f>0+R315</f>
      </c>
      <c r="Q315">
        <f>0+I316</f>
      </c>
      <c>
        <f>0+O316</f>
      </c>
    </row>
    <row r="316" spans="1:16" ht="12.75">
      <c r="A316" s="26" t="s">
        <v>52</v>
      </c>
      <c s="31" t="s">
        <v>957</v>
      </c>
      <c s="31" t="s">
        <v>2518</v>
      </c>
      <c s="26" t="s">
        <v>54</v>
      </c>
      <c s="32" t="s">
        <v>2519</v>
      </c>
      <c s="33" t="s">
        <v>82</v>
      </c>
      <c s="34">
        <v>8</v>
      </c>
      <c s="35">
        <v>0</v>
      </c>
      <c s="35">
        <f>ROUND(ROUND(H316,2)*ROUND(G316,3),2)</f>
      </c>
      <c s="33" t="s">
        <v>57</v>
      </c>
      <c r="O316">
        <f>(I316*21)/100</f>
      </c>
      <c t="s">
        <v>27</v>
      </c>
    </row>
    <row r="317" spans="1:5" ht="12.75">
      <c r="A317" s="36" t="s">
        <v>58</v>
      </c>
      <c r="E317" s="37" t="s">
        <v>54</v>
      </c>
    </row>
    <row r="318" spans="1:5" ht="12.75">
      <c r="A318" s="38" t="s">
        <v>59</v>
      </c>
      <c r="E318" s="39" t="s">
        <v>2396</v>
      </c>
    </row>
    <row r="319" spans="1:5" ht="89.25">
      <c r="A319" t="s">
        <v>61</v>
      </c>
      <c r="E319" s="37" t="s">
        <v>2520</v>
      </c>
    </row>
    <row r="320" spans="1:18" ht="12.75" customHeight="1">
      <c r="A320" s="6" t="s">
        <v>50</v>
      </c>
      <c s="6"/>
      <c s="41" t="s">
        <v>2521</v>
      </c>
      <c s="6"/>
      <c s="29" t="s">
        <v>2522</v>
      </c>
      <c s="6"/>
      <c s="6"/>
      <c s="6"/>
      <c s="42">
        <f>0+Q320</f>
      </c>
      <c s="6"/>
      <c r="O320">
        <f>0+R320</f>
      </c>
      <c r="Q320">
        <f>0+I321+I325+I329+I333+I337+I341+I345+I349</f>
      </c>
      <c>
        <f>0+O321+O325+O329+O333+O337+O341+O345+O349</f>
      </c>
    </row>
    <row r="321" spans="1:16" ht="12.75">
      <c r="A321" s="26" t="s">
        <v>52</v>
      </c>
      <c s="31" t="s">
        <v>961</v>
      </c>
      <c s="31" t="s">
        <v>2523</v>
      </c>
      <c s="26" t="s">
        <v>54</v>
      </c>
      <c s="32" t="s">
        <v>2524</v>
      </c>
      <c s="33" t="s">
        <v>162</v>
      </c>
      <c s="34">
        <v>6</v>
      </c>
      <c s="35">
        <v>0</v>
      </c>
      <c s="35">
        <f>ROUND(ROUND(H321,2)*ROUND(G321,3),2)</f>
      </c>
      <c s="33" t="s">
        <v>57</v>
      </c>
      <c r="O321">
        <f>(I321*21)/100</f>
      </c>
      <c t="s">
        <v>27</v>
      </c>
    </row>
    <row r="322" spans="1:5" ht="12.75">
      <c r="A322" s="36" t="s">
        <v>58</v>
      </c>
      <c r="E322" s="37" t="s">
        <v>54</v>
      </c>
    </row>
    <row r="323" spans="1:5" ht="12.75">
      <c r="A323" s="38" t="s">
        <v>59</v>
      </c>
      <c r="E323" s="39" t="s">
        <v>2525</v>
      </c>
    </row>
    <row r="324" spans="1:5" ht="89.25">
      <c r="A324" t="s">
        <v>61</v>
      </c>
      <c r="E324" s="37" t="s">
        <v>2526</v>
      </c>
    </row>
    <row r="325" spans="1:16" ht="12.75">
      <c r="A325" s="26" t="s">
        <v>52</v>
      </c>
      <c s="31" t="s">
        <v>966</v>
      </c>
      <c s="31" t="s">
        <v>2527</v>
      </c>
      <c s="26" t="s">
        <v>54</v>
      </c>
      <c s="32" t="s">
        <v>2528</v>
      </c>
      <c s="33" t="s">
        <v>71</v>
      </c>
      <c s="34">
        <v>20</v>
      </c>
      <c s="35">
        <v>0</v>
      </c>
      <c s="35">
        <f>ROUND(ROUND(H325,2)*ROUND(G325,3),2)</f>
      </c>
      <c s="33" t="s">
        <v>57</v>
      </c>
      <c r="O325">
        <f>(I325*21)/100</f>
      </c>
      <c t="s">
        <v>27</v>
      </c>
    </row>
    <row r="326" spans="1:5" ht="12.75">
      <c r="A326" s="36" t="s">
        <v>58</v>
      </c>
      <c r="E326" s="37" t="s">
        <v>54</v>
      </c>
    </row>
    <row r="327" spans="1:5" ht="12.75">
      <c r="A327" s="38" t="s">
        <v>59</v>
      </c>
      <c r="E327" s="39" t="s">
        <v>2525</v>
      </c>
    </row>
    <row r="328" spans="1:5" ht="127.5">
      <c r="A328" t="s">
        <v>61</v>
      </c>
      <c r="E328" s="37" t="s">
        <v>2529</v>
      </c>
    </row>
    <row r="329" spans="1:16" ht="12.75">
      <c r="A329" s="26" t="s">
        <v>52</v>
      </c>
      <c s="31" t="s">
        <v>968</v>
      </c>
      <c s="31" t="s">
        <v>2530</v>
      </c>
      <c s="26" t="s">
        <v>54</v>
      </c>
      <c s="32" t="s">
        <v>2531</v>
      </c>
      <c s="33" t="s">
        <v>82</v>
      </c>
      <c s="34">
        <v>6</v>
      </c>
      <c s="35">
        <v>0</v>
      </c>
      <c s="35">
        <f>ROUND(ROUND(H329,2)*ROUND(G329,3),2)</f>
      </c>
      <c s="33" t="s">
        <v>57</v>
      </c>
      <c r="O329">
        <f>(I329*21)/100</f>
      </c>
      <c t="s">
        <v>27</v>
      </c>
    </row>
    <row r="330" spans="1:5" ht="12.75">
      <c r="A330" s="36" t="s">
        <v>58</v>
      </c>
      <c r="E330" s="37" t="s">
        <v>54</v>
      </c>
    </row>
    <row r="331" spans="1:5" ht="12.75">
      <c r="A331" s="38" t="s">
        <v>59</v>
      </c>
      <c r="E331" s="39" t="s">
        <v>2525</v>
      </c>
    </row>
    <row r="332" spans="1:5" ht="102">
      <c r="A332" t="s">
        <v>61</v>
      </c>
      <c r="E332" s="37" t="s">
        <v>2532</v>
      </c>
    </row>
    <row r="333" spans="1:16" ht="12.75">
      <c r="A333" s="26" t="s">
        <v>52</v>
      </c>
      <c s="31" t="s">
        <v>619</v>
      </c>
      <c s="31" t="s">
        <v>2533</v>
      </c>
      <c s="26" t="s">
        <v>54</v>
      </c>
      <c s="32" t="s">
        <v>2534</v>
      </c>
      <c s="33" t="s">
        <v>82</v>
      </c>
      <c s="34">
        <v>6</v>
      </c>
      <c s="35">
        <v>0</v>
      </c>
      <c s="35">
        <f>ROUND(ROUND(H333,2)*ROUND(G333,3),2)</f>
      </c>
      <c s="33" t="s">
        <v>57</v>
      </c>
      <c r="O333">
        <f>(I333*21)/100</f>
      </c>
      <c t="s">
        <v>27</v>
      </c>
    </row>
    <row r="334" spans="1:5" ht="12.75">
      <c r="A334" s="36" t="s">
        <v>58</v>
      </c>
      <c r="E334" s="37" t="s">
        <v>54</v>
      </c>
    </row>
    <row r="335" spans="1:5" ht="12.75">
      <c r="A335" s="38" t="s">
        <v>59</v>
      </c>
      <c r="E335" s="39" t="s">
        <v>2525</v>
      </c>
    </row>
    <row r="336" spans="1:5" ht="102">
      <c r="A336" t="s">
        <v>61</v>
      </c>
      <c r="E336" s="37" t="s">
        <v>2535</v>
      </c>
    </row>
    <row r="337" spans="1:16" ht="12.75">
      <c r="A337" s="26" t="s">
        <v>52</v>
      </c>
      <c s="31" t="s">
        <v>973</v>
      </c>
      <c s="31" t="s">
        <v>2536</v>
      </c>
      <c s="26" t="s">
        <v>54</v>
      </c>
      <c s="32" t="s">
        <v>2537</v>
      </c>
      <c s="33" t="s">
        <v>82</v>
      </c>
      <c s="34">
        <v>6</v>
      </c>
      <c s="35">
        <v>0</v>
      </c>
      <c s="35">
        <f>ROUND(ROUND(H337,2)*ROUND(G337,3),2)</f>
      </c>
      <c s="33" t="s">
        <v>57</v>
      </c>
      <c r="O337">
        <f>(I337*21)/100</f>
      </c>
      <c t="s">
        <v>27</v>
      </c>
    </row>
    <row r="338" spans="1:5" ht="12.75">
      <c r="A338" s="36" t="s">
        <v>58</v>
      </c>
      <c r="E338" s="37" t="s">
        <v>54</v>
      </c>
    </row>
    <row r="339" spans="1:5" ht="12.75">
      <c r="A339" s="38" t="s">
        <v>59</v>
      </c>
      <c r="E339" s="39" t="s">
        <v>2525</v>
      </c>
    </row>
    <row r="340" spans="1:5" ht="102">
      <c r="A340" t="s">
        <v>61</v>
      </c>
      <c r="E340" s="37" t="s">
        <v>2535</v>
      </c>
    </row>
    <row r="341" spans="1:16" ht="12.75">
      <c r="A341" s="26" t="s">
        <v>52</v>
      </c>
      <c s="31" t="s">
        <v>978</v>
      </c>
      <c s="31" t="s">
        <v>2538</v>
      </c>
      <c s="26" t="s">
        <v>54</v>
      </c>
      <c s="32" t="s">
        <v>2539</v>
      </c>
      <c s="33" t="s">
        <v>82</v>
      </c>
      <c s="34">
        <v>70</v>
      </c>
      <c s="35">
        <v>0</v>
      </c>
      <c s="35">
        <f>ROUND(ROUND(H341,2)*ROUND(G341,3),2)</f>
      </c>
      <c s="33" t="s">
        <v>57</v>
      </c>
      <c r="O341">
        <f>(I341*21)/100</f>
      </c>
      <c t="s">
        <v>27</v>
      </c>
    </row>
    <row r="342" spans="1:5" ht="12.75">
      <c r="A342" s="36" t="s">
        <v>58</v>
      </c>
      <c r="E342" s="37" t="s">
        <v>54</v>
      </c>
    </row>
    <row r="343" spans="1:5" ht="12.75">
      <c r="A343" s="38" t="s">
        <v>59</v>
      </c>
      <c r="E343" s="39" t="s">
        <v>2525</v>
      </c>
    </row>
    <row r="344" spans="1:5" ht="102">
      <c r="A344" t="s">
        <v>61</v>
      </c>
      <c r="E344" s="37" t="s">
        <v>2535</v>
      </c>
    </row>
    <row r="345" spans="1:16" ht="25.5">
      <c r="A345" s="26" t="s">
        <v>52</v>
      </c>
      <c s="31" t="s">
        <v>983</v>
      </c>
      <c s="31" t="s">
        <v>2540</v>
      </c>
      <c s="26" t="s">
        <v>54</v>
      </c>
      <c s="32" t="s">
        <v>2541</v>
      </c>
      <c s="33" t="s">
        <v>82</v>
      </c>
      <c s="34">
        <v>6</v>
      </c>
      <c s="35">
        <v>0</v>
      </c>
      <c s="35">
        <f>ROUND(ROUND(H345,2)*ROUND(G345,3),2)</f>
      </c>
      <c s="33" t="s">
        <v>57</v>
      </c>
      <c r="O345">
        <f>(I345*21)/100</f>
      </c>
      <c t="s">
        <v>27</v>
      </c>
    </row>
    <row r="346" spans="1:5" ht="12.75">
      <c r="A346" s="36" t="s">
        <v>58</v>
      </c>
      <c r="E346" s="37" t="s">
        <v>54</v>
      </c>
    </row>
    <row r="347" spans="1:5" ht="12.75">
      <c r="A347" s="38" t="s">
        <v>59</v>
      </c>
      <c r="E347" s="39" t="s">
        <v>2525</v>
      </c>
    </row>
    <row r="348" spans="1:5" ht="102">
      <c r="A348" t="s">
        <v>61</v>
      </c>
      <c r="E348" s="37" t="s">
        <v>2535</v>
      </c>
    </row>
    <row r="349" spans="1:16" ht="12.75">
      <c r="A349" s="26" t="s">
        <v>52</v>
      </c>
      <c s="31" t="s">
        <v>988</v>
      </c>
      <c s="31" t="s">
        <v>2542</v>
      </c>
      <c s="26" t="s">
        <v>54</v>
      </c>
      <c s="32" t="s">
        <v>2543</v>
      </c>
      <c s="33" t="s">
        <v>86</v>
      </c>
      <c s="34">
        <v>300</v>
      </c>
      <c s="35">
        <v>0</v>
      </c>
      <c s="35">
        <f>ROUND(ROUND(H349,2)*ROUND(G349,3),2)</f>
      </c>
      <c s="33" t="s">
        <v>57</v>
      </c>
      <c r="O349">
        <f>(I349*21)/100</f>
      </c>
      <c t="s">
        <v>27</v>
      </c>
    </row>
    <row r="350" spans="1:5" ht="12.75">
      <c r="A350" s="36" t="s">
        <v>58</v>
      </c>
      <c r="E350" s="37" t="s">
        <v>54</v>
      </c>
    </row>
    <row r="351" spans="1:5" ht="12.75">
      <c r="A351" s="38" t="s">
        <v>59</v>
      </c>
      <c r="E351" s="39" t="s">
        <v>2525</v>
      </c>
    </row>
    <row r="352" spans="1:5" ht="102">
      <c r="A352" t="s">
        <v>61</v>
      </c>
      <c r="E352" s="37" t="s">
        <v>2544</v>
      </c>
    </row>
    <row r="353" spans="1:18" ht="12.75" customHeight="1">
      <c r="A353" s="6" t="s">
        <v>50</v>
      </c>
      <c s="6"/>
      <c s="41" t="s">
        <v>2545</v>
      </c>
      <c s="6"/>
      <c s="29" t="s">
        <v>2546</v>
      </c>
      <c s="6"/>
      <c s="6"/>
      <c s="6"/>
      <c s="42">
        <f>0+Q353</f>
      </c>
      <c s="6"/>
      <c r="O353">
        <f>0+R353</f>
      </c>
      <c r="Q353">
        <f>0+I354+I358+I362+I366+I370+I374+I378+I382+I386+I390+I394</f>
      </c>
      <c>
        <f>0+O354+O358+O362+O366+O370+O374+O378+O382+O386+O390+O394</f>
      </c>
    </row>
    <row r="354" spans="1:16" ht="12.75">
      <c r="A354" s="26" t="s">
        <v>52</v>
      </c>
      <c s="31" t="s">
        <v>993</v>
      </c>
      <c s="31" t="s">
        <v>2547</v>
      </c>
      <c s="26" t="s">
        <v>54</v>
      </c>
      <c s="32" t="s">
        <v>2548</v>
      </c>
      <c s="33" t="s">
        <v>82</v>
      </c>
      <c s="34">
        <v>1</v>
      </c>
      <c s="35">
        <v>0</v>
      </c>
      <c s="35">
        <f>ROUND(ROUND(H354,2)*ROUND(G354,3),2)</f>
      </c>
      <c s="33" t="s">
        <v>57</v>
      </c>
      <c r="O354">
        <f>(I354*21)/100</f>
      </c>
      <c t="s">
        <v>27</v>
      </c>
    </row>
    <row r="355" spans="1:5" ht="12.75">
      <c r="A355" s="36" t="s">
        <v>58</v>
      </c>
      <c r="E355" s="37" t="s">
        <v>54</v>
      </c>
    </row>
    <row r="356" spans="1:5" ht="12.75">
      <c r="A356" s="38" t="s">
        <v>59</v>
      </c>
      <c r="E356" s="39" t="s">
        <v>2549</v>
      </c>
    </row>
    <row r="357" spans="1:5" ht="76.5">
      <c r="A357" t="s">
        <v>61</v>
      </c>
      <c r="E357" s="37" t="s">
        <v>932</v>
      </c>
    </row>
    <row r="358" spans="1:16" ht="12.75">
      <c r="A358" s="26" t="s">
        <v>52</v>
      </c>
      <c s="31" t="s">
        <v>998</v>
      </c>
      <c s="31" t="s">
        <v>2550</v>
      </c>
      <c s="26" t="s">
        <v>54</v>
      </c>
      <c s="32" t="s">
        <v>2551</v>
      </c>
      <c s="33" t="s">
        <v>2552</v>
      </c>
      <c s="34">
        <v>0.47</v>
      </c>
      <c s="35">
        <v>0</v>
      </c>
      <c s="35">
        <f>ROUND(ROUND(H358,2)*ROUND(G358,3),2)</f>
      </c>
      <c s="33" t="s">
        <v>57</v>
      </c>
      <c r="O358">
        <f>(I358*21)/100</f>
      </c>
      <c t="s">
        <v>27</v>
      </c>
    </row>
    <row r="359" spans="1:5" ht="12.75">
      <c r="A359" s="36" t="s">
        <v>58</v>
      </c>
      <c r="E359" s="37" t="s">
        <v>54</v>
      </c>
    </row>
    <row r="360" spans="1:5" ht="12.75">
      <c r="A360" s="38" t="s">
        <v>59</v>
      </c>
      <c r="E360" s="39" t="s">
        <v>2549</v>
      </c>
    </row>
    <row r="361" spans="1:5" ht="89.25">
      <c r="A361" t="s">
        <v>61</v>
      </c>
      <c r="E361" s="37" t="s">
        <v>2553</v>
      </c>
    </row>
    <row r="362" spans="1:16" ht="12.75">
      <c r="A362" s="26" t="s">
        <v>52</v>
      </c>
      <c s="31" t="s">
        <v>1003</v>
      </c>
      <c s="31" t="s">
        <v>2554</v>
      </c>
      <c s="26" t="s">
        <v>54</v>
      </c>
      <c s="32" t="s">
        <v>2555</v>
      </c>
      <c s="33" t="s">
        <v>82</v>
      </c>
      <c s="34">
        <v>2</v>
      </c>
      <c s="35">
        <v>0</v>
      </c>
      <c s="35">
        <f>ROUND(ROUND(H362,2)*ROUND(G362,3),2)</f>
      </c>
      <c s="33" t="s">
        <v>57</v>
      </c>
      <c r="O362">
        <f>(I362*21)/100</f>
      </c>
      <c t="s">
        <v>27</v>
      </c>
    </row>
    <row r="363" spans="1:5" ht="12.75">
      <c r="A363" s="36" t="s">
        <v>58</v>
      </c>
      <c r="E363" s="37" t="s">
        <v>54</v>
      </c>
    </row>
    <row r="364" spans="1:5" ht="12.75">
      <c r="A364" s="38" t="s">
        <v>59</v>
      </c>
      <c r="E364" s="39" t="s">
        <v>2549</v>
      </c>
    </row>
    <row r="365" spans="1:5" ht="89.25">
      <c r="A365" t="s">
        <v>61</v>
      </c>
      <c r="E365" s="37" t="s">
        <v>2556</v>
      </c>
    </row>
    <row r="366" spans="1:16" ht="12.75">
      <c r="A366" s="26" t="s">
        <v>52</v>
      </c>
      <c s="31" t="s">
        <v>1008</v>
      </c>
      <c s="31" t="s">
        <v>2557</v>
      </c>
      <c s="26" t="s">
        <v>54</v>
      </c>
      <c s="32" t="s">
        <v>2558</v>
      </c>
      <c s="33" t="s">
        <v>82</v>
      </c>
      <c s="34">
        <v>10</v>
      </c>
      <c s="35">
        <v>0</v>
      </c>
      <c s="35">
        <f>ROUND(ROUND(H366,2)*ROUND(G366,3),2)</f>
      </c>
      <c s="33" t="s">
        <v>57</v>
      </c>
      <c r="O366">
        <f>(I366*21)/100</f>
      </c>
      <c t="s">
        <v>27</v>
      </c>
    </row>
    <row r="367" spans="1:5" ht="12.75">
      <c r="A367" s="36" t="s">
        <v>58</v>
      </c>
      <c r="E367" s="37" t="s">
        <v>54</v>
      </c>
    </row>
    <row r="368" spans="1:5" ht="12.75">
      <c r="A368" s="38" t="s">
        <v>59</v>
      </c>
      <c r="E368" s="39" t="s">
        <v>2549</v>
      </c>
    </row>
    <row r="369" spans="1:5" ht="89.25">
      <c r="A369" t="s">
        <v>61</v>
      </c>
      <c r="E369" s="37" t="s">
        <v>2559</v>
      </c>
    </row>
    <row r="370" spans="1:16" ht="12.75">
      <c r="A370" s="26" t="s">
        <v>52</v>
      </c>
      <c s="31" t="s">
        <v>1013</v>
      </c>
      <c s="31" t="s">
        <v>2560</v>
      </c>
      <c s="26" t="s">
        <v>54</v>
      </c>
      <c s="32" t="s">
        <v>2561</v>
      </c>
      <c s="33" t="s">
        <v>82</v>
      </c>
      <c s="34">
        <v>8</v>
      </c>
      <c s="35">
        <v>0</v>
      </c>
      <c s="35">
        <f>ROUND(ROUND(H370,2)*ROUND(G370,3),2)</f>
      </c>
      <c s="33" t="s">
        <v>57</v>
      </c>
      <c r="O370">
        <f>(I370*21)/100</f>
      </c>
      <c t="s">
        <v>27</v>
      </c>
    </row>
    <row r="371" spans="1:5" ht="12.75">
      <c r="A371" s="36" t="s">
        <v>58</v>
      </c>
      <c r="E371" s="37" t="s">
        <v>54</v>
      </c>
    </row>
    <row r="372" spans="1:5" ht="12.75">
      <c r="A372" s="38" t="s">
        <v>59</v>
      </c>
      <c r="E372" s="39" t="s">
        <v>2549</v>
      </c>
    </row>
    <row r="373" spans="1:5" ht="89.25">
      <c r="A373" t="s">
        <v>61</v>
      </c>
      <c r="E373" s="37" t="s">
        <v>2562</v>
      </c>
    </row>
    <row r="374" spans="1:16" ht="12.75">
      <c r="A374" s="26" t="s">
        <v>52</v>
      </c>
      <c s="31" t="s">
        <v>290</v>
      </c>
      <c s="31" t="s">
        <v>2563</v>
      </c>
      <c s="26" t="s">
        <v>54</v>
      </c>
      <c s="32" t="s">
        <v>2564</v>
      </c>
      <c s="33" t="s">
        <v>82</v>
      </c>
      <c s="34">
        <v>2</v>
      </c>
      <c s="35">
        <v>0</v>
      </c>
      <c s="35">
        <f>ROUND(ROUND(H374,2)*ROUND(G374,3),2)</f>
      </c>
      <c s="33" t="s">
        <v>57</v>
      </c>
      <c r="O374">
        <f>(I374*21)/100</f>
      </c>
      <c t="s">
        <v>27</v>
      </c>
    </row>
    <row r="375" spans="1:5" ht="12.75">
      <c r="A375" s="36" t="s">
        <v>58</v>
      </c>
      <c r="E375" s="37" t="s">
        <v>54</v>
      </c>
    </row>
    <row r="376" spans="1:5" ht="12.75">
      <c r="A376" s="38" t="s">
        <v>59</v>
      </c>
      <c r="E376" s="39" t="s">
        <v>2549</v>
      </c>
    </row>
    <row r="377" spans="1:5" ht="89.25">
      <c r="A377" t="s">
        <v>61</v>
      </c>
      <c r="E377" s="37" t="s">
        <v>2565</v>
      </c>
    </row>
    <row r="378" spans="1:16" ht="12.75">
      <c r="A378" s="26" t="s">
        <v>52</v>
      </c>
      <c s="31" t="s">
        <v>1021</v>
      </c>
      <c s="31" t="s">
        <v>2566</v>
      </c>
      <c s="26" t="s">
        <v>54</v>
      </c>
      <c s="32" t="s">
        <v>2567</v>
      </c>
      <c s="33" t="s">
        <v>82</v>
      </c>
      <c s="34">
        <v>2</v>
      </c>
      <c s="35">
        <v>0</v>
      </c>
      <c s="35">
        <f>ROUND(ROUND(H378,2)*ROUND(G378,3),2)</f>
      </c>
      <c s="33" t="s">
        <v>57</v>
      </c>
      <c r="O378">
        <f>(I378*21)/100</f>
      </c>
      <c t="s">
        <v>27</v>
      </c>
    </row>
    <row r="379" spans="1:5" ht="12.75">
      <c r="A379" s="36" t="s">
        <v>58</v>
      </c>
      <c r="E379" s="37" t="s">
        <v>54</v>
      </c>
    </row>
    <row r="380" spans="1:5" ht="12.75">
      <c r="A380" s="38" t="s">
        <v>59</v>
      </c>
      <c r="E380" s="39" t="s">
        <v>2549</v>
      </c>
    </row>
    <row r="381" spans="1:5" ht="102">
      <c r="A381" t="s">
        <v>61</v>
      </c>
      <c r="E381" s="37" t="s">
        <v>2568</v>
      </c>
    </row>
    <row r="382" spans="1:16" ht="12.75">
      <c r="A382" s="26" t="s">
        <v>52</v>
      </c>
      <c s="31" t="s">
        <v>1026</v>
      </c>
      <c s="31" t="s">
        <v>2569</v>
      </c>
      <c s="26" t="s">
        <v>54</v>
      </c>
      <c s="32" t="s">
        <v>217</v>
      </c>
      <c s="33" t="s">
        <v>82</v>
      </c>
      <c s="34">
        <v>2</v>
      </c>
      <c s="35">
        <v>0</v>
      </c>
      <c s="35">
        <f>ROUND(ROUND(H382,2)*ROUND(G382,3),2)</f>
      </c>
      <c s="33" t="s">
        <v>57</v>
      </c>
      <c r="O382">
        <f>(I382*21)/100</f>
      </c>
      <c t="s">
        <v>27</v>
      </c>
    </row>
    <row r="383" spans="1:5" ht="12.75">
      <c r="A383" s="36" t="s">
        <v>58</v>
      </c>
      <c r="E383" s="37" t="s">
        <v>54</v>
      </c>
    </row>
    <row r="384" spans="1:5" ht="12.75">
      <c r="A384" s="38" t="s">
        <v>59</v>
      </c>
      <c r="E384" s="39" t="s">
        <v>2549</v>
      </c>
    </row>
    <row r="385" spans="1:5" ht="89.25">
      <c r="A385" t="s">
        <v>61</v>
      </c>
      <c r="E385" s="37" t="s">
        <v>2570</v>
      </c>
    </row>
    <row r="386" spans="1:16" ht="12.75">
      <c r="A386" s="26" t="s">
        <v>52</v>
      </c>
      <c s="31" t="s">
        <v>1030</v>
      </c>
      <c s="31" t="s">
        <v>2571</v>
      </c>
      <c s="26" t="s">
        <v>54</v>
      </c>
      <c s="32" t="s">
        <v>2572</v>
      </c>
      <c s="33" t="s">
        <v>162</v>
      </c>
      <c s="34">
        <v>24</v>
      </c>
      <c s="35">
        <v>0</v>
      </c>
      <c s="35">
        <f>ROUND(ROUND(H386,2)*ROUND(G386,3),2)</f>
      </c>
      <c s="33" t="s">
        <v>57</v>
      </c>
      <c r="O386">
        <f>(I386*21)/100</f>
      </c>
      <c t="s">
        <v>27</v>
      </c>
    </row>
    <row r="387" spans="1:5" ht="12.75">
      <c r="A387" s="36" t="s">
        <v>58</v>
      </c>
      <c r="E387" s="37" t="s">
        <v>54</v>
      </c>
    </row>
    <row r="388" spans="1:5" ht="12.75">
      <c r="A388" s="38" t="s">
        <v>59</v>
      </c>
      <c r="E388" s="39" t="s">
        <v>2549</v>
      </c>
    </row>
    <row r="389" spans="1:5" ht="102">
      <c r="A389" t="s">
        <v>61</v>
      </c>
      <c r="E389" s="37" t="s">
        <v>2573</v>
      </c>
    </row>
    <row r="390" spans="1:16" ht="12.75">
      <c r="A390" s="26" t="s">
        <v>52</v>
      </c>
      <c s="31" t="s">
        <v>1035</v>
      </c>
      <c s="31" t="s">
        <v>2574</v>
      </c>
      <c s="26" t="s">
        <v>54</v>
      </c>
      <c s="32" t="s">
        <v>2575</v>
      </c>
      <c s="33" t="s">
        <v>162</v>
      </c>
      <c s="34">
        <v>21</v>
      </c>
      <c s="35">
        <v>0</v>
      </c>
      <c s="35">
        <f>ROUND(ROUND(H390,2)*ROUND(G390,3),2)</f>
      </c>
      <c s="33" t="s">
        <v>57</v>
      </c>
      <c r="O390">
        <f>(I390*21)/100</f>
      </c>
      <c t="s">
        <v>27</v>
      </c>
    </row>
    <row r="391" spans="1:5" ht="12.75">
      <c r="A391" s="36" t="s">
        <v>58</v>
      </c>
      <c r="E391" s="37" t="s">
        <v>54</v>
      </c>
    </row>
    <row r="392" spans="1:5" ht="12.75">
      <c r="A392" s="38" t="s">
        <v>59</v>
      </c>
      <c r="E392" s="39" t="s">
        <v>2576</v>
      </c>
    </row>
    <row r="393" spans="1:5" ht="89.25">
      <c r="A393" t="s">
        <v>61</v>
      </c>
      <c r="E393" s="37" t="s">
        <v>2577</v>
      </c>
    </row>
    <row r="394" spans="1:16" ht="12.75">
      <c r="A394" s="26" t="s">
        <v>52</v>
      </c>
      <c s="31" t="s">
        <v>1039</v>
      </c>
      <c s="31" t="s">
        <v>1358</v>
      </c>
      <c s="26" t="s">
        <v>54</v>
      </c>
      <c s="32" t="s">
        <v>1359</v>
      </c>
      <c s="33" t="s">
        <v>1360</v>
      </c>
      <c s="34">
        <v>48</v>
      </c>
      <c s="35">
        <v>0</v>
      </c>
      <c s="35">
        <f>ROUND(ROUND(H394,2)*ROUND(G394,3),2)</f>
      </c>
      <c s="33" t="s">
        <v>57</v>
      </c>
      <c r="O394">
        <f>(I394*21)/100</f>
      </c>
      <c t="s">
        <v>27</v>
      </c>
    </row>
    <row r="395" spans="1:5" ht="12.75">
      <c r="A395" s="36" t="s">
        <v>58</v>
      </c>
      <c r="E395" s="37" t="s">
        <v>54</v>
      </c>
    </row>
    <row r="396" spans="1:5" ht="12.75">
      <c r="A396" s="38" t="s">
        <v>59</v>
      </c>
      <c r="E396" s="39" t="s">
        <v>2549</v>
      </c>
    </row>
    <row r="397" spans="1:5" ht="165.75">
      <c r="A397" t="s">
        <v>61</v>
      </c>
      <c r="E397" s="37" t="s">
        <v>1362</v>
      </c>
    </row>
    <row r="398" spans="1:18" ht="12.75" customHeight="1">
      <c r="A398" s="6" t="s">
        <v>50</v>
      </c>
      <c s="6"/>
      <c s="41" t="s">
        <v>176</v>
      </c>
      <c s="6"/>
      <c s="29" t="s">
        <v>177</v>
      </c>
      <c s="6"/>
      <c s="6"/>
      <c s="6"/>
      <c s="42">
        <f>0+Q398</f>
      </c>
      <c s="6"/>
      <c r="O398">
        <f>0+R398</f>
      </c>
      <c r="Q398">
        <f>0+I399+I403+I407</f>
      </c>
      <c>
        <f>0+O399+O403+O407</f>
      </c>
    </row>
    <row r="399" spans="1:16" ht="38.25">
      <c r="A399" s="26" t="s">
        <v>52</v>
      </c>
      <c s="31" t="s">
        <v>303</v>
      </c>
      <c s="31" t="s">
        <v>658</v>
      </c>
      <c s="26" t="s">
        <v>659</v>
      </c>
      <c s="32" t="s">
        <v>2578</v>
      </c>
      <c s="33" t="s">
        <v>182</v>
      </c>
      <c s="34">
        <v>271.134</v>
      </c>
      <c s="35">
        <v>0</v>
      </c>
      <c s="35">
        <f>ROUND(ROUND(H399,2)*ROUND(G399,3),2)</f>
      </c>
      <c s="33" t="s">
        <v>65</v>
      </c>
      <c r="O399">
        <f>(I399*21)/100</f>
      </c>
      <c t="s">
        <v>27</v>
      </c>
    </row>
    <row r="400" spans="1:5" ht="12.75">
      <c r="A400" s="36" t="s">
        <v>58</v>
      </c>
      <c r="E400" s="37" t="s">
        <v>183</v>
      </c>
    </row>
    <row r="401" spans="1:5" ht="12.75">
      <c r="A401" s="38" t="s">
        <v>59</v>
      </c>
      <c r="E401" s="39" t="s">
        <v>2579</v>
      </c>
    </row>
    <row r="402" spans="1:5" ht="63.75">
      <c r="A402" t="s">
        <v>61</v>
      </c>
      <c r="E402" s="37" t="s">
        <v>2580</v>
      </c>
    </row>
    <row r="403" spans="1:16" ht="38.25">
      <c r="A403" s="26" t="s">
        <v>52</v>
      </c>
      <c s="31" t="s">
        <v>1047</v>
      </c>
      <c s="31" t="s">
        <v>322</v>
      </c>
      <c s="26" t="s">
        <v>323</v>
      </c>
      <c s="32" t="s">
        <v>324</v>
      </c>
      <c s="33" t="s">
        <v>182</v>
      </c>
      <c s="34">
        <v>42</v>
      </c>
      <c s="35">
        <v>0</v>
      </c>
      <c s="35">
        <f>ROUND(ROUND(H403,2)*ROUND(G403,3),2)</f>
      </c>
      <c s="33" t="s">
        <v>65</v>
      </c>
      <c r="O403">
        <f>(I403*21)/100</f>
      </c>
      <c t="s">
        <v>27</v>
      </c>
    </row>
    <row r="404" spans="1:5" ht="12.75">
      <c r="A404" s="36" t="s">
        <v>58</v>
      </c>
      <c r="E404" s="37" t="s">
        <v>183</v>
      </c>
    </row>
    <row r="405" spans="1:5" ht="12.75">
      <c r="A405" s="38" t="s">
        <v>59</v>
      </c>
      <c r="E405" s="39" t="s">
        <v>2581</v>
      </c>
    </row>
    <row r="406" spans="1:5" ht="63.75">
      <c r="A406" t="s">
        <v>61</v>
      </c>
      <c r="E406" s="37" t="s">
        <v>2582</v>
      </c>
    </row>
    <row r="407" spans="1:16" ht="38.25">
      <c r="A407" s="26" t="s">
        <v>52</v>
      </c>
      <c s="31" t="s">
        <v>1052</v>
      </c>
      <c s="31" t="s">
        <v>2583</v>
      </c>
      <c s="26" t="s">
        <v>2584</v>
      </c>
      <c s="32" t="s">
        <v>2585</v>
      </c>
      <c s="33" t="s">
        <v>182</v>
      </c>
      <c s="34">
        <v>0.198</v>
      </c>
      <c s="35">
        <v>0</v>
      </c>
      <c s="35">
        <f>ROUND(ROUND(H407,2)*ROUND(G407,3),2)</f>
      </c>
      <c s="33" t="s">
        <v>65</v>
      </c>
      <c r="O407">
        <f>(I407*21)/100</f>
      </c>
      <c t="s">
        <v>27</v>
      </c>
    </row>
    <row r="408" spans="1:5" ht="12.75">
      <c r="A408" s="36" t="s">
        <v>58</v>
      </c>
      <c r="E408" s="37" t="s">
        <v>183</v>
      </c>
    </row>
    <row r="409" spans="1:5" ht="12.75">
      <c r="A409" s="38" t="s">
        <v>59</v>
      </c>
      <c r="E409" s="39" t="s">
        <v>2586</v>
      </c>
    </row>
    <row r="410" spans="1:5" ht="63.75">
      <c r="A410" t="s">
        <v>61</v>
      </c>
      <c r="E410" s="37" t="s">
        <v>2580</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26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0+O9+O18+O23+O120+O157+O210+O259</f>
      </c>
      <c t="s">
        <v>26</v>
      </c>
    </row>
    <row r="3" spans="1:16" ht="15" customHeight="1">
      <c r="A3" t="s">
        <v>12</v>
      </c>
      <c s="12" t="s">
        <v>14</v>
      </c>
      <c s="13" t="s">
        <v>15</v>
      </c>
      <c s="1"/>
      <c s="14" t="s">
        <v>16</v>
      </c>
      <c s="1"/>
      <c s="9"/>
      <c s="8" t="s">
        <v>2587</v>
      </c>
      <c s="43">
        <f>0+I9+I18+I23+I120+I157+I210+I259</f>
      </c>
      <c s="10"/>
      <c r="O3" t="s">
        <v>23</v>
      </c>
      <c t="s">
        <v>27</v>
      </c>
    </row>
    <row r="4" spans="1:16" ht="15" customHeight="1">
      <c r="A4" t="s">
        <v>17</v>
      </c>
      <c s="12" t="s">
        <v>18</v>
      </c>
      <c s="13" t="s">
        <v>2322</v>
      </c>
      <c s="1"/>
      <c s="14" t="s">
        <v>2323</v>
      </c>
      <c s="1"/>
      <c s="1"/>
      <c s="11"/>
      <c s="11"/>
      <c s="1"/>
      <c r="O4" t="s">
        <v>24</v>
      </c>
      <c t="s">
        <v>27</v>
      </c>
    </row>
    <row r="5" spans="1:16" ht="12.75" customHeight="1">
      <c r="A5" t="s">
        <v>21</v>
      </c>
      <c s="16" t="s">
        <v>22</v>
      </c>
      <c s="17" t="s">
        <v>2587</v>
      </c>
      <c s="6"/>
      <c s="18" t="s">
        <v>2588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2327</v>
      </c>
      <c s="27"/>
      <c s="29" t="s">
        <v>2328</v>
      </c>
      <c s="27"/>
      <c s="27"/>
      <c s="27"/>
      <c s="30">
        <f>0+Q9</f>
      </c>
      <c s="27"/>
      <c r="O9">
        <f>0+R9</f>
      </c>
      <c r="Q9">
        <f>0+I10+I14</f>
      </c>
      <c>
        <f>0+O10+O14</f>
      </c>
    </row>
    <row r="10" spans="1:16" ht="12.75">
      <c r="A10" s="26" t="s">
        <v>52</v>
      </c>
      <c s="31" t="s">
        <v>33</v>
      </c>
      <c s="31" t="s">
        <v>69</v>
      </c>
      <c s="26" t="s">
        <v>54</v>
      </c>
      <c s="32" t="s">
        <v>70</v>
      </c>
      <c s="33" t="s">
        <v>71</v>
      </c>
      <c s="34">
        <v>74</v>
      </c>
      <c s="35">
        <v>0</v>
      </c>
      <c s="35">
        <f>ROUND(ROUND(H10,2)*ROUND(G10,3),2)</f>
      </c>
      <c s="33" t="s">
        <v>57</v>
      </c>
      <c r="O10">
        <f>(I10*21)/100</f>
      </c>
      <c t="s">
        <v>27</v>
      </c>
    </row>
    <row r="11" spans="1:5" ht="12.75">
      <c r="A11" s="36" t="s">
        <v>58</v>
      </c>
      <c r="E11" s="37" t="s">
        <v>54</v>
      </c>
    </row>
    <row r="12" spans="1:5" ht="12.75">
      <c r="A12" s="38" t="s">
        <v>59</v>
      </c>
      <c r="E12" s="39" t="s">
        <v>2329</v>
      </c>
    </row>
    <row r="13" spans="1:5" ht="318.75">
      <c r="A13" t="s">
        <v>61</v>
      </c>
      <c r="E13" s="37" t="s">
        <v>702</v>
      </c>
    </row>
    <row r="14" spans="1:16" ht="12.75">
      <c r="A14" s="26" t="s">
        <v>52</v>
      </c>
      <c s="31" t="s">
        <v>27</v>
      </c>
      <c s="31" t="s">
        <v>74</v>
      </c>
      <c s="26" t="s">
        <v>54</v>
      </c>
      <c s="32" t="s">
        <v>75</v>
      </c>
      <c s="33" t="s">
        <v>71</v>
      </c>
      <c s="34">
        <v>74</v>
      </c>
      <c s="35">
        <v>0</v>
      </c>
      <c s="35">
        <f>ROUND(ROUND(H14,2)*ROUND(G14,3),2)</f>
      </c>
      <c s="33" t="s">
        <v>57</v>
      </c>
      <c r="O14">
        <f>(I14*21)/100</f>
      </c>
      <c t="s">
        <v>27</v>
      </c>
    </row>
    <row r="15" spans="1:5" ht="12.75">
      <c r="A15" s="36" t="s">
        <v>58</v>
      </c>
      <c r="E15" s="37" t="s">
        <v>54</v>
      </c>
    </row>
    <row r="16" spans="1:5" ht="12.75">
      <c r="A16" s="38" t="s">
        <v>59</v>
      </c>
      <c r="E16" s="39" t="s">
        <v>2329</v>
      </c>
    </row>
    <row r="17" spans="1:5" ht="229.5">
      <c r="A17" t="s">
        <v>61</v>
      </c>
      <c r="E17" s="37" t="s">
        <v>537</v>
      </c>
    </row>
    <row r="18" spans="1:18" ht="12.75" customHeight="1">
      <c r="A18" s="6" t="s">
        <v>50</v>
      </c>
      <c s="6"/>
      <c s="41" t="s">
        <v>2261</v>
      </c>
      <c s="6"/>
      <c s="29" t="s">
        <v>2332</v>
      </c>
      <c s="6"/>
      <c s="6"/>
      <c s="6"/>
      <c s="42">
        <f>0+Q18</f>
      </c>
      <c s="6"/>
      <c r="O18">
        <f>0+R18</f>
      </c>
      <c r="Q18">
        <f>0+I19</f>
      </c>
      <c>
        <f>0+O19</f>
      </c>
    </row>
    <row r="19" spans="1:16" ht="12.75">
      <c r="A19" s="26" t="s">
        <v>52</v>
      </c>
      <c s="31" t="s">
        <v>26</v>
      </c>
      <c s="31" t="s">
        <v>2590</v>
      </c>
      <c s="26" t="s">
        <v>54</v>
      </c>
      <c s="32" t="s">
        <v>2591</v>
      </c>
      <c s="33" t="s">
        <v>86</v>
      </c>
      <c s="34">
        <v>600</v>
      </c>
      <c s="35">
        <v>0</v>
      </c>
      <c s="35">
        <f>ROUND(ROUND(H19,2)*ROUND(G19,3),2)</f>
      </c>
      <c s="33" t="s">
        <v>57</v>
      </c>
      <c r="O19">
        <f>(I19*21)/100</f>
      </c>
      <c t="s">
        <v>27</v>
      </c>
    </row>
    <row r="20" spans="1:5" ht="12.75">
      <c r="A20" s="36" t="s">
        <v>58</v>
      </c>
      <c r="E20" s="37" t="s">
        <v>54</v>
      </c>
    </row>
    <row r="21" spans="1:5" ht="12.75">
      <c r="A21" s="38" t="s">
        <v>59</v>
      </c>
      <c r="E21" s="39" t="s">
        <v>2329</v>
      </c>
    </row>
    <row r="22" spans="1:5" ht="114.75">
      <c r="A22" t="s">
        <v>61</v>
      </c>
      <c r="E22" s="37" t="s">
        <v>2592</v>
      </c>
    </row>
    <row r="23" spans="1:18" ht="12.75" customHeight="1">
      <c r="A23" s="6" t="s">
        <v>50</v>
      </c>
      <c s="6"/>
      <c s="41" t="s">
        <v>2392</v>
      </c>
      <c s="6"/>
      <c s="29" t="s">
        <v>2393</v>
      </c>
      <c s="6"/>
      <c s="6"/>
      <c s="6"/>
      <c s="42">
        <f>0+Q23</f>
      </c>
      <c s="6"/>
      <c r="O23">
        <f>0+R23</f>
      </c>
      <c r="Q23">
        <f>0+I24+I28+I32+I36+I40+I44+I48+I52+I56+I60+I64+I68+I72+I76+I80+I84+I88+I92+I96+I100+I104+I108+I112+I116</f>
      </c>
      <c>
        <f>0+O24+O28+O32+O36+O40+O44+O48+O52+O56+O60+O64+O68+O72+O76+O80+O84+O88+O92+O96+O100+O104+O108+O112+O116</f>
      </c>
    </row>
    <row r="24" spans="1:16" ht="12.75">
      <c r="A24" s="26" t="s">
        <v>52</v>
      </c>
      <c s="31" t="s">
        <v>37</v>
      </c>
      <c s="31" t="s">
        <v>2398</v>
      </c>
      <c s="26" t="s">
        <v>54</v>
      </c>
      <c s="32" t="s">
        <v>2399</v>
      </c>
      <c s="33" t="s">
        <v>82</v>
      </c>
      <c s="34">
        <v>40</v>
      </c>
      <c s="35">
        <v>0</v>
      </c>
      <c s="35">
        <f>ROUND(ROUND(H24,2)*ROUND(G24,3),2)</f>
      </c>
      <c s="33" t="s">
        <v>57</v>
      </c>
      <c r="O24">
        <f>(I24*21)/100</f>
      </c>
      <c t="s">
        <v>27</v>
      </c>
    </row>
    <row r="25" spans="1:5" ht="12.75">
      <c r="A25" s="36" t="s">
        <v>58</v>
      </c>
      <c r="E25" s="37" t="s">
        <v>54</v>
      </c>
    </row>
    <row r="26" spans="1:5" ht="12.75">
      <c r="A26" s="38" t="s">
        <v>59</v>
      </c>
      <c r="E26" s="39" t="s">
        <v>2396</v>
      </c>
    </row>
    <row r="27" spans="1:5" ht="89.25">
      <c r="A27" t="s">
        <v>61</v>
      </c>
      <c r="E27" s="37" t="s">
        <v>2400</v>
      </c>
    </row>
    <row r="28" spans="1:16" ht="12.75">
      <c r="A28" s="26" t="s">
        <v>52</v>
      </c>
      <c s="31" t="s">
        <v>39</v>
      </c>
      <c s="31" t="s">
        <v>2401</v>
      </c>
      <c s="26" t="s">
        <v>54</v>
      </c>
      <c s="32" t="s">
        <v>2402</v>
      </c>
      <c s="33" t="s">
        <v>82</v>
      </c>
      <c s="34">
        <v>40</v>
      </c>
      <c s="35">
        <v>0</v>
      </c>
      <c s="35">
        <f>ROUND(ROUND(H28,2)*ROUND(G28,3),2)</f>
      </c>
      <c s="33" t="s">
        <v>57</v>
      </c>
      <c r="O28">
        <f>(I28*21)/100</f>
      </c>
      <c t="s">
        <v>27</v>
      </c>
    </row>
    <row r="29" spans="1:5" ht="12.75">
      <c r="A29" s="36" t="s">
        <v>58</v>
      </c>
      <c r="E29" s="37" t="s">
        <v>54</v>
      </c>
    </row>
    <row r="30" spans="1:5" ht="12.75">
      <c r="A30" s="38" t="s">
        <v>59</v>
      </c>
      <c r="E30" s="39" t="s">
        <v>2396</v>
      </c>
    </row>
    <row r="31" spans="1:5" ht="89.25">
      <c r="A31" t="s">
        <v>61</v>
      </c>
      <c r="E31" s="37" t="s">
        <v>2403</v>
      </c>
    </row>
    <row r="32" spans="1:16" ht="12.75">
      <c r="A32" s="26" t="s">
        <v>52</v>
      </c>
      <c s="31" t="s">
        <v>41</v>
      </c>
      <c s="31" t="s">
        <v>2409</v>
      </c>
      <c s="26" t="s">
        <v>54</v>
      </c>
      <c s="32" t="s">
        <v>2410</v>
      </c>
      <c s="33" t="s">
        <v>82</v>
      </c>
      <c s="34">
        <v>350</v>
      </c>
      <c s="35">
        <v>0</v>
      </c>
      <c s="35">
        <f>ROUND(ROUND(H32,2)*ROUND(G32,3),2)</f>
      </c>
      <c s="33" t="s">
        <v>57</v>
      </c>
      <c r="O32">
        <f>(I32*21)/100</f>
      </c>
      <c t="s">
        <v>27</v>
      </c>
    </row>
    <row r="33" spans="1:5" ht="12.75">
      <c r="A33" s="36" t="s">
        <v>58</v>
      </c>
      <c r="E33" s="37" t="s">
        <v>54</v>
      </c>
    </row>
    <row r="34" spans="1:5" ht="12.75">
      <c r="A34" s="38" t="s">
        <v>59</v>
      </c>
      <c r="E34" s="39" t="s">
        <v>2396</v>
      </c>
    </row>
    <row r="35" spans="1:5" ht="102">
      <c r="A35" t="s">
        <v>61</v>
      </c>
      <c r="E35" s="37" t="s">
        <v>2406</v>
      </c>
    </row>
    <row r="36" spans="1:16" ht="12.75">
      <c r="A36" s="26" t="s">
        <v>52</v>
      </c>
      <c s="31" t="s">
        <v>90</v>
      </c>
      <c s="31" t="s">
        <v>2411</v>
      </c>
      <c s="26" t="s">
        <v>54</v>
      </c>
      <c s="32" t="s">
        <v>2412</v>
      </c>
      <c s="33" t="s">
        <v>82</v>
      </c>
      <c s="34">
        <v>10</v>
      </c>
      <c s="35">
        <v>0</v>
      </c>
      <c s="35">
        <f>ROUND(ROUND(H36,2)*ROUND(G36,3),2)</f>
      </c>
      <c s="33" t="s">
        <v>57</v>
      </c>
      <c r="O36">
        <f>(I36*21)/100</f>
      </c>
      <c t="s">
        <v>27</v>
      </c>
    </row>
    <row r="37" spans="1:5" ht="12.75">
      <c r="A37" s="36" t="s">
        <v>58</v>
      </c>
      <c r="E37" s="37" t="s">
        <v>54</v>
      </c>
    </row>
    <row r="38" spans="1:5" ht="12.75">
      <c r="A38" s="38" t="s">
        <v>59</v>
      </c>
      <c r="E38" s="39" t="s">
        <v>2396</v>
      </c>
    </row>
    <row r="39" spans="1:5" ht="102">
      <c r="A39" t="s">
        <v>61</v>
      </c>
      <c r="E39" s="37" t="s">
        <v>2406</v>
      </c>
    </row>
    <row r="40" spans="1:16" ht="12.75">
      <c r="A40" s="26" t="s">
        <v>52</v>
      </c>
      <c s="31" t="s">
        <v>95</v>
      </c>
      <c s="31" t="s">
        <v>2593</v>
      </c>
      <c s="26" t="s">
        <v>54</v>
      </c>
      <c s="32" t="s">
        <v>2594</v>
      </c>
      <c s="33" t="s">
        <v>82</v>
      </c>
      <c s="34">
        <v>6</v>
      </c>
      <c s="35">
        <v>0</v>
      </c>
      <c s="35">
        <f>ROUND(ROUND(H40,2)*ROUND(G40,3),2)</f>
      </c>
      <c s="33" t="s">
        <v>57</v>
      </c>
      <c r="O40">
        <f>(I40*21)/100</f>
      </c>
      <c t="s">
        <v>27</v>
      </c>
    </row>
    <row r="41" spans="1:5" ht="12.75">
      <c r="A41" s="36" t="s">
        <v>58</v>
      </c>
      <c r="E41" s="37" t="s">
        <v>54</v>
      </c>
    </row>
    <row r="42" spans="1:5" ht="12.75">
      <c r="A42" s="38" t="s">
        <v>59</v>
      </c>
      <c r="E42" s="39" t="s">
        <v>2396</v>
      </c>
    </row>
    <row r="43" spans="1:5" ht="102">
      <c r="A43" t="s">
        <v>61</v>
      </c>
      <c r="E43" s="37" t="s">
        <v>2406</v>
      </c>
    </row>
    <row r="44" spans="1:16" ht="12.75">
      <c r="A44" s="26" t="s">
        <v>52</v>
      </c>
      <c s="31" t="s">
        <v>44</v>
      </c>
      <c s="31" t="s">
        <v>2413</v>
      </c>
      <c s="26" t="s">
        <v>54</v>
      </c>
      <c s="32" t="s">
        <v>2414</v>
      </c>
      <c s="33" t="s">
        <v>82</v>
      </c>
      <c s="34">
        <v>6</v>
      </c>
      <c s="35">
        <v>0</v>
      </c>
      <c s="35">
        <f>ROUND(ROUND(H44,2)*ROUND(G44,3),2)</f>
      </c>
      <c s="33" t="s">
        <v>57</v>
      </c>
      <c r="O44">
        <f>(I44*21)/100</f>
      </c>
      <c t="s">
        <v>27</v>
      </c>
    </row>
    <row r="45" spans="1:5" ht="12.75">
      <c r="A45" s="36" t="s">
        <v>58</v>
      </c>
      <c r="E45" s="37" t="s">
        <v>54</v>
      </c>
    </row>
    <row r="46" spans="1:5" ht="12.75">
      <c r="A46" s="38" t="s">
        <v>59</v>
      </c>
      <c r="E46" s="39" t="s">
        <v>2396</v>
      </c>
    </row>
    <row r="47" spans="1:5" ht="102">
      <c r="A47" t="s">
        <v>61</v>
      </c>
      <c r="E47" s="37" t="s">
        <v>2406</v>
      </c>
    </row>
    <row r="48" spans="1:16" ht="12.75">
      <c r="A48" s="26" t="s">
        <v>52</v>
      </c>
      <c s="31" t="s">
        <v>46</v>
      </c>
      <c s="31" t="s">
        <v>2595</v>
      </c>
      <c s="26" t="s">
        <v>54</v>
      </c>
      <c s="32" t="s">
        <v>2596</v>
      </c>
      <c s="33" t="s">
        <v>86</v>
      </c>
      <c s="34">
        <v>244</v>
      </c>
      <c s="35">
        <v>0</v>
      </c>
      <c s="35">
        <f>ROUND(ROUND(H48,2)*ROUND(G48,3),2)</f>
      </c>
      <c s="33" t="s">
        <v>57</v>
      </c>
      <c r="O48">
        <f>(I48*21)/100</f>
      </c>
      <c t="s">
        <v>27</v>
      </c>
    </row>
    <row r="49" spans="1:5" ht="12.75">
      <c r="A49" s="36" t="s">
        <v>58</v>
      </c>
      <c r="E49" s="37" t="s">
        <v>54</v>
      </c>
    </row>
    <row r="50" spans="1:5" ht="12.75">
      <c r="A50" s="38" t="s">
        <v>59</v>
      </c>
      <c r="E50" s="39" t="s">
        <v>2396</v>
      </c>
    </row>
    <row r="51" spans="1:5" ht="102">
      <c r="A51" t="s">
        <v>61</v>
      </c>
      <c r="E51" s="37" t="s">
        <v>2597</v>
      </c>
    </row>
    <row r="52" spans="1:16" ht="12.75">
      <c r="A52" s="26" t="s">
        <v>52</v>
      </c>
      <c s="31" t="s">
        <v>48</v>
      </c>
      <c s="31" t="s">
        <v>2598</v>
      </c>
      <c s="26" t="s">
        <v>54</v>
      </c>
      <c s="32" t="s">
        <v>2599</v>
      </c>
      <c s="33" t="s">
        <v>86</v>
      </c>
      <c s="34">
        <v>290</v>
      </c>
      <c s="35">
        <v>0</v>
      </c>
      <c s="35">
        <f>ROUND(ROUND(H52,2)*ROUND(G52,3),2)</f>
      </c>
      <c s="33" t="s">
        <v>57</v>
      </c>
      <c r="O52">
        <f>(I52*21)/100</f>
      </c>
      <c t="s">
        <v>27</v>
      </c>
    </row>
    <row r="53" spans="1:5" ht="12.75">
      <c r="A53" s="36" t="s">
        <v>58</v>
      </c>
      <c r="E53" s="37" t="s">
        <v>54</v>
      </c>
    </row>
    <row r="54" spans="1:5" ht="12.75">
      <c r="A54" s="38" t="s">
        <v>59</v>
      </c>
      <c r="E54" s="39" t="s">
        <v>2396</v>
      </c>
    </row>
    <row r="55" spans="1:5" ht="102">
      <c r="A55" t="s">
        <v>61</v>
      </c>
      <c r="E55" s="37" t="s">
        <v>2597</v>
      </c>
    </row>
    <row r="56" spans="1:16" ht="12.75">
      <c r="A56" s="26" t="s">
        <v>52</v>
      </c>
      <c s="31" t="s">
        <v>111</v>
      </c>
      <c s="31" t="s">
        <v>2600</v>
      </c>
      <c s="26" t="s">
        <v>54</v>
      </c>
      <c s="32" t="s">
        <v>2601</v>
      </c>
      <c s="33" t="s">
        <v>86</v>
      </c>
      <c s="34">
        <v>1956</v>
      </c>
      <c s="35">
        <v>0</v>
      </c>
      <c s="35">
        <f>ROUND(ROUND(H56,2)*ROUND(G56,3),2)</f>
      </c>
      <c s="33" t="s">
        <v>57</v>
      </c>
      <c r="O56">
        <f>(I56*21)/100</f>
      </c>
      <c t="s">
        <v>27</v>
      </c>
    </row>
    <row r="57" spans="1:5" ht="12.75">
      <c r="A57" s="36" t="s">
        <v>58</v>
      </c>
      <c r="E57" s="37" t="s">
        <v>54</v>
      </c>
    </row>
    <row r="58" spans="1:5" ht="12.75">
      <c r="A58" s="38" t="s">
        <v>59</v>
      </c>
      <c r="E58" s="39" t="s">
        <v>2396</v>
      </c>
    </row>
    <row r="59" spans="1:5" ht="102">
      <c r="A59" t="s">
        <v>61</v>
      </c>
      <c r="E59" s="37" t="s">
        <v>2597</v>
      </c>
    </row>
    <row r="60" spans="1:16" ht="12.75">
      <c r="A60" s="26" t="s">
        <v>52</v>
      </c>
      <c s="31" t="s">
        <v>115</v>
      </c>
      <c s="31" t="s">
        <v>2417</v>
      </c>
      <c s="26" t="s">
        <v>54</v>
      </c>
      <c s="32" t="s">
        <v>2418</v>
      </c>
      <c s="33" t="s">
        <v>86</v>
      </c>
      <c s="34">
        <v>1956</v>
      </c>
      <c s="35">
        <v>0</v>
      </c>
      <c s="35">
        <f>ROUND(ROUND(H60,2)*ROUND(G60,3),2)</f>
      </c>
      <c s="33" t="s">
        <v>57</v>
      </c>
      <c r="O60">
        <f>(I60*21)/100</f>
      </c>
      <c t="s">
        <v>27</v>
      </c>
    </row>
    <row r="61" spans="1:5" ht="12.75">
      <c r="A61" s="36" t="s">
        <v>58</v>
      </c>
      <c r="E61" s="37" t="s">
        <v>54</v>
      </c>
    </row>
    <row r="62" spans="1:5" ht="12.75">
      <c r="A62" s="38" t="s">
        <v>59</v>
      </c>
      <c r="E62" s="39" t="s">
        <v>2396</v>
      </c>
    </row>
    <row r="63" spans="1:5" ht="89.25">
      <c r="A63" t="s">
        <v>61</v>
      </c>
      <c r="E63" s="37" t="s">
        <v>2419</v>
      </c>
    </row>
    <row r="64" spans="1:16" ht="12.75">
      <c r="A64" s="26" t="s">
        <v>52</v>
      </c>
      <c s="31" t="s">
        <v>119</v>
      </c>
      <c s="31" t="s">
        <v>2420</v>
      </c>
      <c s="26" t="s">
        <v>54</v>
      </c>
      <c s="32" t="s">
        <v>2421</v>
      </c>
      <c s="33" t="s">
        <v>82</v>
      </c>
      <c s="34">
        <v>4</v>
      </c>
      <c s="35">
        <v>0</v>
      </c>
      <c s="35">
        <f>ROUND(ROUND(H64,2)*ROUND(G64,3),2)</f>
      </c>
      <c s="33" t="s">
        <v>57</v>
      </c>
      <c r="O64">
        <f>(I64*21)/100</f>
      </c>
      <c t="s">
        <v>27</v>
      </c>
    </row>
    <row r="65" spans="1:5" ht="12.75">
      <c r="A65" s="36" t="s">
        <v>58</v>
      </c>
      <c r="E65" s="37" t="s">
        <v>54</v>
      </c>
    </row>
    <row r="66" spans="1:5" ht="12.75">
      <c r="A66" s="38" t="s">
        <v>59</v>
      </c>
      <c r="E66" s="39" t="s">
        <v>2396</v>
      </c>
    </row>
    <row r="67" spans="1:5" ht="89.25">
      <c r="A67" t="s">
        <v>61</v>
      </c>
      <c r="E67" s="37" t="s">
        <v>2422</v>
      </c>
    </row>
    <row r="68" spans="1:16" ht="12.75">
      <c r="A68" s="26" t="s">
        <v>52</v>
      </c>
      <c s="31" t="s">
        <v>123</v>
      </c>
      <c s="31" t="s">
        <v>2423</v>
      </c>
      <c s="26" t="s">
        <v>54</v>
      </c>
      <c s="32" t="s">
        <v>2424</v>
      </c>
      <c s="33" t="s">
        <v>82</v>
      </c>
      <c s="34">
        <v>4</v>
      </c>
      <c s="35">
        <v>0</v>
      </c>
      <c s="35">
        <f>ROUND(ROUND(H68,2)*ROUND(G68,3),2)</f>
      </c>
      <c s="33" t="s">
        <v>57</v>
      </c>
      <c r="O68">
        <f>(I68*21)/100</f>
      </c>
      <c t="s">
        <v>27</v>
      </c>
    </row>
    <row r="69" spans="1:5" ht="12.75">
      <c r="A69" s="36" t="s">
        <v>58</v>
      </c>
      <c r="E69" s="37" t="s">
        <v>54</v>
      </c>
    </row>
    <row r="70" spans="1:5" ht="12.75">
      <c r="A70" s="38" t="s">
        <v>59</v>
      </c>
      <c r="E70" s="39" t="s">
        <v>2396</v>
      </c>
    </row>
    <row r="71" spans="1:5" ht="89.25">
      <c r="A71" t="s">
        <v>61</v>
      </c>
      <c r="E71" s="37" t="s">
        <v>2422</v>
      </c>
    </row>
    <row r="72" spans="1:16" ht="12.75">
      <c r="A72" s="26" t="s">
        <v>52</v>
      </c>
      <c s="31" t="s">
        <v>129</v>
      </c>
      <c s="31" t="s">
        <v>2425</v>
      </c>
      <c s="26" t="s">
        <v>54</v>
      </c>
      <c s="32" t="s">
        <v>2426</v>
      </c>
      <c s="33" t="s">
        <v>82</v>
      </c>
      <c s="34">
        <v>4</v>
      </c>
      <c s="35">
        <v>0</v>
      </c>
      <c s="35">
        <f>ROUND(ROUND(H72,2)*ROUND(G72,3),2)</f>
      </c>
      <c s="33" t="s">
        <v>57</v>
      </c>
      <c r="O72">
        <f>(I72*21)/100</f>
      </c>
      <c t="s">
        <v>27</v>
      </c>
    </row>
    <row r="73" spans="1:5" ht="12.75">
      <c r="A73" s="36" t="s">
        <v>58</v>
      </c>
      <c r="E73" s="37" t="s">
        <v>54</v>
      </c>
    </row>
    <row r="74" spans="1:5" ht="12.75">
      <c r="A74" s="38" t="s">
        <v>59</v>
      </c>
      <c r="E74" s="39" t="s">
        <v>2396</v>
      </c>
    </row>
    <row r="75" spans="1:5" ht="89.25">
      <c r="A75" t="s">
        <v>61</v>
      </c>
      <c r="E75" s="37" t="s">
        <v>2422</v>
      </c>
    </row>
    <row r="76" spans="1:16" ht="12.75">
      <c r="A76" s="26" t="s">
        <v>52</v>
      </c>
      <c s="31" t="s">
        <v>133</v>
      </c>
      <c s="31" t="s">
        <v>2602</v>
      </c>
      <c s="26" t="s">
        <v>54</v>
      </c>
      <c s="32" t="s">
        <v>2603</v>
      </c>
      <c s="33" t="s">
        <v>82</v>
      </c>
      <c s="34">
        <v>4</v>
      </c>
      <c s="35">
        <v>0</v>
      </c>
      <c s="35">
        <f>ROUND(ROUND(H76,2)*ROUND(G76,3),2)</f>
      </c>
      <c s="33" t="s">
        <v>57</v>
      </c>
      <c r="O76">
        <f>(I76*21)/100</f>
      </c>
      <c t="s">
        <v>27</v>
      </c>
    </row>
    <row r="77" spans="1:5" ht="12.75">
      <c r="A77" s="36" t="s">
        <v>58</v>
      </c>
      <c r="E77" s="37" t="s">
        <v>54</v>
      </c>
    </row>
    <row r="78" spans="1:5" ht="12.75">
      <c r="A78" s="38" t="s">
        <v>59</v>
      </c>
      <c r="E78" s="39" t="s">
        <v>2396</v>
      </c>
    </row>
    <row r="79" spans="1:5" ht="114.75">
      <c r="A79" t="s">
        <v>61</v>
      </c>
      <c r="E79" s="37" t="s">
        <v>2429</v>
      </c>
    </row>
    <row r="80" spans="1:16" ht="12.75">
      <c r="A80" s="26" t="s">
        <v>52</v>
      </c>
      <c s="31" t="s">
        <v>137</v>
      </c>
      <c s="31" t="s">
        <v>2604</v>
      </c>
      <c s="26" t="s">
        <v>54</v>
      </c>
      <c s="32" t="s">
        <v>2605</v>
      </c>
      <c s="33" t="s">
        <v>82</v>
      </c>
      <c s="34">
        <v>8</v>
      </c>
      <c s="35">
        <v>0</v>
      </c>
      <c s="35">
        <f>ROUND(ROUND(H80,2)*ROUND(G80,3),2)</f>
      </c>
      <c s="33" t="s">
        <v>57</v>
      </c>
      <c r="O80">
        <f>(I80*21)/100</f>
      </c>
      <c t="s">
        <v>27</v>
      </c>
    </row>
    <row r="81" spans="1:5" ht="12.75">
      <c r="A81" s="36" t="s">
        <v>58</v>
      </c>
      <c r="E81" s="37" t="s">
        <v>54</v>
      </c>
    </row>
    <row r="82" spans="1:5" ht="12.75">
      <c r="A82" s="38" t="s">
        <v>59</v>
      </c>
      <c r="E82" s="39" t="s">
        <v>2396</v>
      </c>
    </row>
    <row r="83" spans="1:5" ht="114.75">
      <c r="A83" t="s">
        <v>61</v>
      </c>
      <c r="E83" s="37" t="s">
        <v>2429</v>
      </c>
    </row>
    <row r="84" spans="1:16" ht="12.75">
      <c r="A84" s="26" t="s">
        <v>52</v>
      </c>
      <c s="31" t="s">
        <v>141</v>
      </c>
      <c s="31" t="s">
        <v>2606</v>
      </c>
      <c s="26" t="s">
        <v>54</v>
      </c>
      <c s="32" t="s">
        <v>2607</v>
      </c>
      <c s="33" t="s">
        <v>82</v>
      </c>
      <c s="34">
        <v>8</v>
      </c>
      <c s="35">
        <v>0</v>
      </c>
      <c s="35">
        <f>ROUND(ROUND(H84,2)*ROUND(G84,3),2)</f>
      </c>
      <c s="33" t="s">
        <v>57</v>
      </c>
      <c r="O84">
        <f>(I84*21)/100</f>
      </c>
      <c t="s">
        <v>27</v>
      </c>
    </row>
    <row r="85" spans="1:5" ht="12.75">
      <c r="A85" s="36" t="s">
        <v>58</v>
      </c>
      <c r="E85" s="37" t="s">
        <v>54</v>
      </c>
    </row>
    <row r="86" spans="1:5" ht="12.75">
      <c r="A86" s="38" t="s">
        <v>59</v>
      </c>
      <c r="E86" s="39" t="s">
        <v>2396</v>
      </c>
    </row>
    <row r="87" spans="1:5" ht="114.75">
      <c r="A87" t="s">
        <v>61</v>
      </c>
      <c r="E87" s="37" t="s">
        <v>2429</v>
      </c>
    </row>
    <row r="88" spans="1:16" ht="12.75">
      <c r="A88" s="26" t="s">
        <v>52</v>
      </c>
      <c s="31" t="s">
        <v>145</v>
      </c>
      <c s="31" t="s">
        <v>2608</v>
      </c>
      <c s="26" t="s">
        <v>54</v>
      </c>
      <c s="32" t="s">
        <v>2609</v>
      </c>
      <c s="33" t="s">
        <v>82</v>
      </c>
      <c s="34">
        <v>4</v>
      </c>
      <c s="35">
        <v>0</v>
      </c>
      <c s="35">
        <f>ROUND(ROUND(H88,2)*ROUND(G88,3),2)</f>
      </c>
      <c s="33" t="s">
        <v>57</v>
      </c>
      <c r="O88">
        <f>(I88*21)/100</f>
      </c>
      <c t="s">
        <v>27</v>
      </c>
    </row>
    <row r="89" spans="1:5" ht="12.75">
      <c r="A89" s="36" t="s">
        <v>58</v>
      </c>
      <c r="E89" s="37" t="s">
        <v>54</v>
      </c>
    </row>
    <row r="90" spans="1:5" ht="12.75">
      <c r="A90" s="38" t="s">
        <v>59</v>
      </c>
      <c r="E90" s="39" t="s">
        <v>2396</v>
      </c>
    </row>
    <row r="91" spans="1:5" ht="114.75">
      <c r="A91" t="s">
        <v>61</v>
      </c>
      <c r="E91" s="37" t="s">
        <v>2429</v>
      </c>
    </row>
    <row r="92" spans="1:16" ht="12.75">
      <c r="A92" s="26" t="s">
        <v>52</v>
      </c>
      <c s="31" t="s">
        <v>149</v>
      </c>
      <c s="31" t="s">
        <v>2440</v>
      </c>
      <c s="26" t="s">
        <v>54</v>
      </c>
      <c s="32" t="s">
        <v>2441</v>
      </c>
      <c s="33" t="s">
        <v>86</v>
      </c>
      <c s="34">
        <v>580</v>
      </c>
      <c s="35">
        <v>0</v>
      </c>
      <c s="35">
        <f>ROUND(ROUND(H92,2)*ROUND(G92,3),2)</f>
      </c>
      <c s="33" t="s">
        <v>57</v>
      </c>
      <c r="O92">
        <f>(I92*21)/100</f>
      </c>
      <c t="s">
        <v>27</v>
      </c>
    </row>
    <row r="93" spans="1:5" ht="12.75">
      <c r="A93" s="36" t="s">
        <v>58</v>
      </c>
      <c r="E93" s="37" t="s">
        <v>54</v>
      </c>
    </row>
    <row r="94" spans="1:5" ht="12.75">
      <c r="A94" s="38" t="s">
        <v>59</v>
      </c>
      <c r="E94" s="39" t="s">
        <v>2396</v>
      </c>
    </row>
    <row r="95" spans="1:5" ht="114.75">
      <c r="A95" t="s">
        <v>61</v>
      </c>
      <c r="E95" s="37" t="s">
        <v>2442</v>
      </c>
    </row>
    <row r="96" spans="1:16" ht="25.5">
      <c r="A96" s="26" t="s">
        <v>52</v>
      </c>
      <c s="31" t="s">
        <v>153</v>
      </c>
      <c s="31" t="s">
        <v>2461</v>
      </c>
      <c s="26" t="s">
        <v>54</v>
      </c>
      <c s="32" t="s">
        <v>2462</v>
      </c>
      <c s="33" t="s">
        <v>82</v>
      </c>
      <c s="34">
        <v>1</v>
      </c>
      <c s="35">
        <v>0</v>
      </c>
      <c s="35">
        <f>ROUND(ROUND(H96,2)*ROUND(G96,3),2)</f>
      </c>
      <c s="33" t="s">
        <v>57</v>
      </c>
      <c r="O96">
        <f>(I96*21)/100</f>
      </c>
      <c t="s">
        <v>27</v>
      </c>
    </row>
    <row r="97" spans="1:5" ht="12.75">
      <c r="A97" s="36" t="s">
        <v>58</v>
      </c>
      <c r="E97" s="37" t="s">
        <v>54</v>
      </c>
    </row>
    <row r="98" spans="1:5" ht="12.75">
      <c r="A98" s="38" t="s">
        <v>59</v>
      </c>
      <c r="E98" s="39" t="s">
        <v>2396</v>
      </c>
    </row>
    <row r="99" spans="1:5" ht="114.75">
      <c r="A99" t="s">
        <v>61</v>
      </c>
      <c r="E99" s="37" t="s">
        <v>2429</v>
      </c>
    </row>
    <row r="100" spans="1:16" ht="25.5">
      <c r="A100" s="26" t="s">
        <v>52</v>
      </c>
      <c s="31" t="s">
        <v>159</v>
      </c>
      <c s="31" t="s">
        <v>2469</v>
      </c>
      <c s="26" t="s">
        <v>54</v>
      </c>
      <c s="32" t="s">
        <v>2470</v>
      </c>
      <c s="33" t="s">
        <v>82</v>
      </c>
      <c s="34">
        <v>4</v>
      </c>
      <c s="35">
        <v>0</v>
      </c>
      <c s="35">
        <f>ROUND(ROUND(H100,2)*ROUND(G100,3),2)</f>
      </c>
      <c s="33" t="s">
        <v>57</v>
      </c>
      <c r="O100">
        <f>(I100*21)/100</f>
      </c>
      <c t="s">
        <v>27</v>
      </c>
    </row>
    <row r="101" spans="1:5" ht="12.75">
      <c r="A101" s="36" t="s">
        <v>58</v>
      </c>
      <c r="E101" s="37" t="s">
        <v>54</v>
      </c>
    </row>
    <row r="102" spans="1:5" ht="12.75">
      <c r="A102" s="38" t="s">
        <v>59</v>
      </c>
      <c r="E102" s="39" t="s">
        <v>2396</v>
      </c>
    </row>
    <row r="103" spans="1:5" ht="89.25">
      <c r="A103" t="s">
        <v>61</v>
      </c>
      <c r="E103" s="37" t="s">
        <v>2471</v>
      </c>
    </row>
    <row r="104" spans="1:16" ht="25.5">
      <c r="A104" s="26" t="s">
        <v>52</v>
      </c>
      <c s="31" t="s">
        <v>164</v>
      </c>
      <c s="31" t="s">
        <v>2472</v>
      </c>
      <c s="26" t="s">
        <v>54</v>
      </c>
      <c s="32" t="s">
        <v>2473</v>
      </c>
      <c s="33" t="s">
        <v>82</v>
      </c>
      <c s="34">
        <v>4</v>
      </c>
      <c s="35">
        <v>0</v>
      </c>
      <c s="35">
        <f>ROUND(ROUND(H104,2)*ROUND(G104,3),2)</f>
      </c>
      <c s="33" t="s">
        <v>57</v>
      </c>
      <c r="O104">
        <f>(I104*21)/100</f>
      </c>
      <c t="s">
        <v>27</v>
      </c>
    </row>
    <row r="105" spans="1:5" ht="12.75">
      <c r="A105" s="36" t="s">
        <v>58</v>
      </c>
      <c r="E105" s="37" t="s">
        <v>54</v>
      </c>
    </row>
    <row r="106" spans="1:5" ht="12.75">
      <c r="A106" s="38" t="s">
        <v>59</v>
      </c>
      <c r="E106" s="39" t="s">
        <v>2396</v>
      </c>
    </row>
    <row r="107" spans="1:5" ht="76.5">
      <c r="A107" t="s">
        <v>61</v>
      </c>
      <c r="E107" s="37" t="s">
        <v>2474</v>
      </c>
    </row>
    <row r="108" spans="1:16" ht="25.5">
      <c r="A108" s="26" t="s">
        <v>52</v>
      </c>
      <c s="31" t="s">
        <v>168</v>
      </c>
      <c s="31" t="s">
        <v>2475</v>
      </c>
      <c s="26" t="s">
        <v>54</v>
      </c>
      <c s="32" t="s">
        <v>2476</v>
      </c>
      <c s="33" t="s">
        <v>82</v>
      </c>
      <c s="34">
        <v>4</v>
      </c>
      <c s="35">
        <v>0</v>
      </c>
      <c s="35">
        <f>ROUND(ROUND(H108,2)*ROUND(G108,3),2)</f>
      </c>
      <c s="33" t="s">
        <v>57</v>
      </c>
      <c r="O108">
        <f>(I108*21)/100</f>
      </c>
      <c t="s">
        <v>27</v>
      </c>
    </row>
    <row r="109" spans="1:5" ht="12.75">
      <c r="A109" s="36" t="s">
        <v>58</v>
      </c>
      <c r="E109" s="37" t="s">
        <v>54</v>
      </c>
    </row>
    <row r="110" spans="1:5" ht="12.75">
      <c r="A110" s="38" t="s">
        <v>59</v>
      </c>
      <c r="E110" s="39" t="s">
        <v>2396</v>
      </c>
    </row>
    <row r="111" spans="1:5" ht="76.5">
      <c r="A111" t="s">
        <v>61</v>
      </c>
      <c r="E111" s="37" t="s">
        <v>2477</v>
      </c>
    </row>
    <row r="112" spans="1:16" ht="25.5">
      <c r="A112" s="26" t="s">
        <v>52</v>
      </c>
      <c s="31" t="s">
        <v>172</v>
      </c>
      <c s="31" t="s">
        <v>2478</v>
      </c>
      <c s="26" t="s">
        <v>54</v>
      </c>
      <c s="32" t="s">
        <v>2479</v>
      </c>
      <c s="33" t="s">
        <v>82</v>
      </c>
      <c s="34">
        <v>4</v>
      </c>
      <c s="35">
        <v>0</v>
      </c>
      <c s="35">
        <f>ROUND(ROUND(H112,2)*ROUND(G112,3),2)</f>
      </c>
      <c s="33" t="s">
        <v>57</v>
      </c>
      <c r="O112">
        <f>(I112*21)/100</f>
      </c>
      <c t="s">
        <v>27</v>
      </c>
    </row>
    <row r="113" spans="1:5" ht="12.75">
      <c r="A113" s="36" t="s">
        <v>58</v>
      </c>
      <c r="E113" s="37" t="s">
        <v>54</v>
      </c>
    </row>
    <row r="114" spans="1:5" ht="12.75">
      <c r="A114" s="38" t="s">
        <v>59</v>
      </c>
      <c r="E114" s="39" t="s">
        <v>2396</v>
      </c>
    </row>
    <row r="115" spans="1:5" ht="89.25">
      <c r="A115" t="s">
        <v>61</v>
      </c>
      <c r="E115" s="37" t="s">
        <v>2480</v>
      </c>
    </row>
    <row r="116" spans="1:16" ht="12.75">
      <c r="A116" s="26" t="s">
        <v>52</v>
      </c>
      <c s="31" t="s">
        <v>178</v>
      </c>
      <c s="31" t="s">
        <v>2481</v>
      </c>
      <c s="26" t="s">
        <v>54</v>
      </c>
      <c s="32" t="s">
        <v>2482</v>
      </c>
      <c s="33" t="s">
        <v>162</v>
      </c>
      <c s="34">
        <v>139</v>
      </c>
      <c s="35">
        <v>0</v>
      </c>
      <c s="35">
        <f>ROUND(ROUND(H116,2)*ROUND(G116,3),2)</f>
      </c>
      <c s="33" t="s">
        <v>57</v>
      </c>
      <c r="O116">
        <f>(I116*21)/100</f>
      </c>
      <c t="s">
        <v>27</v>
      </c>
    </row>
    <row r="117" spans="1:5" ht="12.75">
      <c r="A117" s="36" t="s">
        <v>58</v>
      </c>
      <c r="E117" s="37" t="s">
        <v>54</v>
      </c>
    </row>
    <row r="118" spans="1:5" ht="12.75">
      <c r="A118" s="38" t="s">
        <v>59</v>
      </c>
      <c r="E118" s="39" t="s">
        <v>2396</v>
      </c>
    </row>
    <row r="119" spans="1:5" ht="89.25">
      <c r="A119" t="s">
        <v>61</v>
      </c>
      <c r="E119" s="37" t="s">
        <v>2483</v>
      </c>
    </row>
    <row r="120" spans="1:18" ht="12.75" customHeight="1">
      <c r="A120" s="6" t="s">
        <v>50</v>
      </c>
      <c s="6"/>
      <c s="41" t="s">
        <v>2488</v>
      </c>
      <c s="6"/>
      <c s="29" t="s">
        <v>2489</v>
      </c>
      <c s="6"/>
      <c s="6"/>
      <c s="6"/>
      <c s="42">
        <f>0+Q120</f>
      </c>
      <c s="6"/>
      <c r="O120">
        <f>0+R120</f>
      </c>
      <c r="Q120">
        <f>0+I121+I125+I129+I133+I137+I141+I145+I149+I153</f>
      </c>
      <c>
        <f>0+O121+O125+O129+O133+O137+O141+O145+O149+O153</f>
      </c>
    </row>
    <row r="121" spans="1:16" ht="12.75">
      <c r="A121" s="26" t="s">
        <v>52</v>
      </c>
      <c s="31" t="s">
        <v>452</v>
      </c>
      <c s="31" t="s">
        <v>2494</v>
      </c>
      <c s="26" t="s">
        <v>54</v>
      </c>
      <c s="32" t="s">
        <v>2495</v>
      </c>
      <c s="33" t="s">
        <v>82</v>
      </c>
      <c s="34">
        <v>2</v>
      </c>
      <c s="35">
        <v>0</v>
      </c>
      <c s="35">
        <f>ROUND(ROUND(H121,2)*ROUND(G121,3),2)</f>
      </c>
      <c s="33" t="s">
        <v>57</v>
      </c>
      <c r="O121">
        <f>(I121*21)/100</f>
      </c>
      <c t="s">
        <v>27</v>
      </c>
    </row>
    <row r="122" spans="1:5" ht="12.75">
      <c r="A122" s="36" t="s">
        <v>58</v>
      </c>
      <c r="E122" s="37" t="s">
        <v>54</v>
      </c>
    </row>
    <row r="123" spans="1:5" ht="12.75">
      <c r="A123" s="38" t="s">
        <v>59</v>
      </c>
      <c r="E123" s="39" t="s">
        <v>2396</v>
      </c>
    </row>
    <row r="124" spans="1:5" ht="114.75">
      <c r="A124" t="s">
        <v>61</v>
      </c>
      <c r="E124" s="37" t="s">
        <v>2429</v>
      </c>
    </row>
    <row r="125" spans="1:16" ht="12.75">
      <c r="A125" s="26" t="s">
        <v>52</v>
      </c>
      <c s="31" t="s">
        <v>456</v>
      </c>
      <c s="31" t="s">
        <v>2610</v>
      </c>
      <c s="26" t="s">
        <v>54</v>
      </c>
      <c s="32" t="s">
        <v>2611</v>
      </c>
      <c s="33" t="s">
        <v>82</v>
      </c>
      <c s="34">
        <v>2</v>
      </c>
      <c s="35">
        <v>0</v>
      </c>
      <c s="35">
        <f>ROUND(ROUND(H125,2)*ROUND(G125,3),2)</f>
      </c>
      <c s="33" t="s">
        <v>57</v>
      </c>
      <c r="O125">
        <f>(I125*21)/100</f>
      </c>
      <c t="s">
        <v>27</v>
      </c>
    </row>
    <row r="126" spans="1:5" ht="12.75">
      <c r="A126" s="36" t="s">
        <v>58</v>
      </c>
      <c r="E126" s="37" t="s">
        <v>54</v>
      </c>
    </row>
    <row r="127" spans="1:5" ht="12.75">
      <c r="A127" s="38" t="s">
        <v>59</v>
      </c>
      <c r="E127" s="39" t="s">
        <v>2396</v>
      </c>
    </row>
    <row r="128" spans="1:5" ht="114.75">
      <c r="A128" t="s">
        <v>61</v>
      </c>
      <c r="E128" s="37" t="s">
        <v>2429</v>
      </c>
    </row>
    <row r="129" spans="1:16" ht="12.75">
      <c r="A129" s="26" t="s">
        <v>52</v>
      </c>
      <c s="31" t="s">
        <v>462</v>
      </c>
      <c s="31" t="s">
        <v>2500</v>
      </c>
      <c s="26" t="s">
        <v>54</v>
      </c>
      <c s="32" t="s">
        <v>2501</v>
      </c>
      <c s="33" t="s">
        <v>82</v>
      </c>
      <c s="34">
        <v>2</v>
      </c>
      <c s="35">
        <v>0</v>
      </c>
      <c s="35">
        <f>ROUND(ROUND(H129,2)*ROUND(G129,3),2)</f>
      </c>
      <c s="33" t="s">
        <v>57</v>
      </c>
      <c r="O129">
        <f>(I129*21)/100</f>
      </c>
      <c t="s">
        <v>27</v>
      </c>
    </row>
    <row r="130" spans="1:5" ht="12.75">
      <c r="A130" s="36" t="s">
        <v>58</v>
      </c>
      <c r="E130" s="37" t="s">
        <v>54</v>
      </c>
    </row>
    <row r="131" spans="1:5" ht="12.75">
      <c r="A131" s="38" t="s">
        <v>59</v>
      </c>
      <c r="E131" s="39" t="s">
        <v>2396</v>
      </c>
    </row>
    <row r="132" spans="1:5" ht="114.75">
      <c r="A132" t="s">
        <v>61</v>
      </c>
      <c r="E132" s="37" t="s">
        <v>2429</v>
      </c>
    </row>
    <row r="133" spans="1:16" ht="12.75">
      <c r="A133" s="26" t="s">
        <v>52</v>
      </c>
      <c s="31" t="s">
        <v>467</v>
      </c>
      <c s="31" t="s">
        <v>2612</v>
      </c>
      <c s="26" t="s">
        <v>54</v>
      </c>
      <c s="32" t="s">
        <v>2613</v>
      </c>
      <c s="33" t="s">
        <v>82</v>
      </c>
      <c s="34">
        <v>2</v>
      </c>
      <c s="35">
        <v>0</v>
      </c>
      <c s="35">
        <f>ROUND(ROUND(H133,2)*ROUND(G133,3),2)</f>
      </c>
      <c s="33" t="s">
        <v>57</v>
      </c>
      <c r="O133">
        <f>(I133*21)/100</f>
      </c>
      <c t="s">
        <v>27</v>
      </c>
    </row>
    <row r="134" spans="1:5" ht="12.75">
      <c r="A134" s="36" t="s">
        <v>58</v>
      </c>
      <c r="E134" s="37" t="s">
        <v>54</v>
      </c>
    </row>
    <row r="135" spans="1:5" ht="12.75">
      <c r="A135" s="38" t="s">
        <v>59</v>
      </c>
      <c r="E135" s="39" t="s">
        <v>2396</v>
      </c>
    </row>
    <row r="136" spans="1:5" ht="102">
      <c r="A136" t="s">
        <v>61</v>
      </c>
      <c r="E136" s="37" t="s">
        <v>2504</v>
      </c>
    </row>
    <row r="137" spans="1:16" ht="12.75">
      <c r="A137" s="26" t="s">
        <v>52</v>
      </c>
      <c s="31" t="s">
        <v>472</v>
      </c>
      <c s="31" t="s">
        <v>2614</v>
      </c>
      <c s="26" t="s">
        <v>54</v>
      </c>
      <c s="32" t="s">
        <v>2615</v>
      </c>
      <c s="33" t="s">
        <v>86</v>
      </c>
      <c s="34">
        <v>50</v>
      </c>
      <c s="35">
        <v>0</v>
      </c>
      <c s="35">
        <f>ROUND(ROUND(H137,2)*ROUND(G137,3),2)</f>
      </c>
      <c s="33" t="s">
        <v>57</v>
      </c>
      <c r="O137">
        <f>(I137*21)/100</f>
      </c>
      <c t="s">
        <v>27</v>
      </c>
    </row>
    <row r="138" spans="1:5" ht="12.75">
      <c r="A138" s="36" t="s">
        <v>58</v>
      </c>
      <c r="E138" s="37" t="s">
        <v>54</v>
      </c>
    </row>
    <row r="139" spans="1:5" ht="12.75">
      <c r="A139" s="38" t="s">
        <v>59</v>
      </c>
      <c r="E139" s="39" t="s">
        <v>2396</v>
      </c>
    </row>
    <row r="140" spans="1:5" ht="102">
      <c r="A140" t="s">
        <v>61</v>
      </c>
      <c r="E140" s="37" t="s">
        <v>2616</v>
      </c>
    </row>
    <row r="141" spans="1:16" ht="12.75">
      <c r="A141" s="26" t="s">
        <v>52</v>
      </c>
      <c s="31" t="s">
        <v>477</v>
      </c>
      <c s="31" t="s">
        <v>2617</v>
      </c>
      <c s="26" t="s">
        <v>54</v>
      </c>
      <c s="32" t="s">
        <v>2618</v>
      </c>
      <c s="33" t="s">
        <v>86</v>
      </c>
      <c s="34">
        <v>50</v>
      </c>
      <c s="35">
        <v>0</v>
      </c>
      <c s="35">
        <f>ROUND(ROUND(H141,2)*ROUND(G141,3),2)</f>
      </c>
      <c s="33" t="s">
        <v>57</v>
      </c>
      <c r="O141">
        <f>(I141*21)/100</f>
      </c>
      <c t="s">
        <v>27</v>
      </c>
    </row>
    <row r="142" spans="1:5" ht="12.75">
      <c r="A142" s="36" t="s">
        <v>58</v>
      </c>
      <c r="E142" s="37" t="s">
        <v>54</v>
      </c>
    </row>
    <row r="143" spans="1:5" ht="12.75">
      <c r="A143" s="38" t="s">
        <v>59</v>
      </c>
      <c r="E143" s="39" t="s">
        <v>2396</v>
      </c>
    </row>
    <row r="144" spans="1:5" ht="102">
      <c r="A144" t="s">
        <v>61</v>
      </c>
      <c r="E144" s="37" t="s">
        <v>2616</v>
      </c>
    </row>
    <row r="145" spans="1:16" ht="12.75">
      <c r="A145" s="26" t="s">
        <v>52</v>
      </c>
      <c s="31" t="s">
        <v>482</v>
      </c>
      <c s="31" t="s">
        <v>2508</v>
      </c>
      <c s="26" t="s">
        <v>54</v>
      </c>
      <c s="32" t="s">
        <v>2509</v>
      </c>
      <c s="33" t="s">
        <v>82</v>
      </c>
      <c s="34">
        <v>2</v>
      </c>
      <c s="35">
        <v>0</v>
      </c>
      <c s="35">
        <f>ROUND(ROUND(H145,2)*ROUND(G145,3),2)</f>
      </c>
      <c s="33" t="s">
        <v>57</v>
      </c>
      <c r="O145">
        <f>(I145*21)/100</f>
      </c>
      <c t="s">
        <v>27</v>
      </c>
    </row>
    <row r="146" spans="1:5" ht="12.75">
      <c r="A146" s="36" t="s">
        <v>58</v>
      </c>
      <c r="E146" s="37" t="s">
        <v>54</v>
      </c>
    </row>
    <row r="147" spans="1:5" ht="12.75">
      <c r="A147" s="38" t="s">
        <v>59</v>
      </c>
      <c r="E147" s="39" t="s">
        <v>2396</v>
      </c>
    </row>
    <row r="148" spans="1:5" ht="102">
      <c r="A148" t="s">
        <v>61</v>
      </c>
      <c r="E148" s="37" t="s">
        <v>2507</v>
      </c>
    </row>
    <row r="149" spans="1:16" ht="12.75">
      <c r="A149" s="26" t="s">
        <v>52</v>
      </c>
      <c s="31" t="s">
        <v>487</v>
      </c>
      <c s="31" t="s">
        <v>2510</v>
      </c>
      <c s="26" t="s">
        <v>54</v>
      </c>
      <c s="32" t="s">
        <v>2511</v>
      </c>
      <c s="33" t="s">
        <v>86</v>
      </c>
      <c s="34">
        <v>50</v>
      </c>
      <c s="35">
        <v>0</v>
      </c>
      <c s="35">
        <f>ROUND(ROUND(H149,2)*ROUND(G149,3),2)</f>
      </c>
      <c s="33" t="s">
        <v>65</v>
      </c>
      <c r="O149">
        <f>(I149*21)/100</f>
      </c>
      <c t="s">
        <v>27</v>
      </c>
    </row>
    <row r="150" spans="1:5" ht="12.75">
      <c r="A150" s="36" t="s">
        <v>58</v>
      </c>
      <c r="E150" s="37" t="s">
        <v>54</v>
      </c>
    </row>
    <row r="151" spans="1:5" ht="12.75">
      <c r="A151" s="38" t="s">
        <v>59</v>
      </c>
      <c r="E151" s="39" t="s">
        <v>2396</v>
      </c>
    </row>
    <row r="152" spans="1:5" ht="51">
      <c r="A152" t="s">
        <v>61</v>
      </c>
      <c r="E152" s="37" t="s">
        <v>2512</v>
      </c>
    </row>
    <row r="153" spans="1:16" ht="12.75">
      <c r="A153" s="26" t="s">
        <v>52</v>
      </c>
      <c s="31" t="s">
        <v>492</v>
      </c>
      <c s="31" t="s">
        <v>2513</v>
      </c>
      <c s="26" t="s">
        <v>54</v>
      </c>
      <c s="32" t="s">
        <v>2514</v>
      </c>
      <c s="33" t="s">
        <v>162</v>
      </c>
      <c s="34">
        <v>4</v>
      </c>
      <c s="35">
        <v>0</v>
      </c>
      <c s="35">
        <f>ROUND(ROUND(H153,2)*ROUND(G153,3),2)</f>
      </c>
      <c s="33" t="s">
        <v>65</v>
      </c>
      <c r="O153">
        <f>(I153*21)/100</f>
      </c>
      <c t="s">
        <v>27</v>
      </c>
    </row>
    <row r="154" spans="1:5" ht="12.75">
      <c r="A154" s="36" t="s">
        <v>58</v>
      </c>
      <c r="E154" s="37" t="s">
        <v>54</v>
      </c>
    </row>
    <row r="155" spans="1:5" ht="12.75">
      <c r="A155" s="38" t="s">
        <v>59</v>
      </c>
      <c r="E155" s="39" t="s">
        <v>2396</v>
      </c>
    </row>
    <row r="156" spans="1:5" ht="38.25">
      <c r="A156" t="s">
        <v>61</v>
      </c>
      <c r="E156" s="37" t="s">
        <v>2515</v>
      </c>
    </row>
    <row r="157" spans="1:18" ht="12.75" customHeight="1">
      <c r="A157" s="6" t="s">
        <v>50</v>
      </c>
      <c s="6"/>
      <c s="41" t="s">
        <v>2521</v>
      </c>
      <c s="6"/>
      <c s="29" t="s">
        <v>2522</v>
      </c>
      <c s="6"/>
      <c s="6"/>
      <c s="6"/>
      <c s="42">
        <f>0+Q157</f>
      </c>
      <c s="6"/>
      <c r="O157">
        <f>0+R157</f>
      </c>
      <c r="Q157">
        <f>0+I158+I162+I166+I170+I174+I178+I182+I186+I190+I194+I198+I202+I206</f>
      </c>
      <c>
        <f>0+O158+O162+O166+O170+O174+O178+O182+O186+O190+O194+O198+O202+O206</f>
      </c>
    </row>
    <row r="158" spans="1:16" ht="12.75">
      <c r="A158" s="26" t="s">
        <v>52</v>
      </c>
      <c s="31" t="s">
        <v>497</v>
      </c>
      <c s="31" t="s">
        <v>2523</v>
      </c>
      <c s="26" t="s">
        <v>54</v>
      </c>
      <c s="32" t="s">
        <v>2524</v>
      </c>
      <c s="33" t="s">
        <v>162</v>
      </c>
      <c s="34">
        <v>52</v>
      </c>
      <c s="35">
        <v>0</v>
      </c>
      <c s="35">
        <f>ROUND(ROUND(H158,2)*ROUND(G158,3),2)</f>
      </c>
      <c s="33" t="s">
        <v>57</v>
      </c>
      <c r="O158">
        <f>(I158*21)/100</f>
      </c>
      <c t="s">
        <v>27</v>
      </c>
    </row>
    <row r="159" spans="1:5" ht="12.75">
      <c r="A159" s="36" t="s">
        <v>58</v>
      </c>
      <c r="E159" s="37" t="s">
        <v>54</v>
      </c>
    </row>
    <row r="160" spans="1:5" ht="12.75">
      <c r="A160" s="38" t="s">
        <v>59</v>
      </c>
      <c r="E160" s="39" t="s">
        <v>2525</v>
      </c>
    </row>
    <row r="161" spans="1:5" ht="89.25">
      <c r="A161" t="s">
        <v>61</v>
      </c>
      <c r="E161" s="37" t="s">
        <v>2526</v>
      </c>
    </row>
    <row r="162" spans="1:16" ht="12.75">
      <c r="A162" s="26" t="s">
        <v>52</v>
      </c>
      <c s="31" t="s">
        <v>502</v>
      </c>
      <c s="31" t="s">
        <v>2536</v>
      </c>
      <c s="26" t="s">
        <v>54</v>
      </c>
      <c s="32" t="s">
        <v>2537</v>
      </c>
      <c s="33" t="s">
        <v>82</v>
      </c>
      <c s="34">
        <v>8</v>
      </c>
      <c s="35">
        <v>0</v>
      </c>
      <c s="35">
        <f>ROUND(ROUND(H162,2)*ROUND(G162,3),2)</f>
      </c>
      <c s="33" t="s">
        <v>57</v>
      </c>
      <c r="O162">
        <f>(I162*21)/100</f>
      </c>
      <c t="s">
        <v>27</v>
      </c>
    </row>
    <row r="163" spans="1:5" ht="12.75">
      <c r="A163" s="36" t="s">
        <v>58</v>
      </c>
      <c r="E163" s="37" t="s">
        <v>54</v>
      </c>
    </row>
    <row r="164" spans="1:5" ht="12.75">
      <c r="A164" s="38" t="s">
        <v>59</v>
      </c>
      <c r="E164" s="39" t="s">
        <v>2525</v>
      </c>
    </row>
    <row r="165" spans="1:5" ht="102">
      <c r="A165" t="s">
        <v>61</v>
      </c>
      <c r="E165" s="37" t="s">
        <v>2535</v>
      </c>
    </row>
    <row r="166" spans="1:16" ht="12.75">
      <c r="A166" s="26" t="s">
        <v>52</v>
      </c>
      <c s="31" t="s">
        <v>657</v>
      </c>
      <c s="31" t="s">
        <v>2619</v>
      </c>
      <c s="26" t="s">
        <v>54</v>
      </c>
      <c s="32" t="s">
        <v>2620</v>
      </c>
      <c s="33" t="s">
        <v>82</v>
      </c>
      <c s="34">
        <v>8</v>
      </c>
      <c s="35">
        <v>0</v>
      </c>
      <c s="35">
        <f>ROUND(ROUND(H166,2)*ROUND(G166,3),2)</f>
      </c>
      <c s="33" t="s">
        <v>57</v>
      </c>
      <c r="O166">
        <f>(I166*21)/100</f>
      </c>
      <c t="s">
        <v>27</v>
      </c>
    </row>
    <row r="167" spans="1:5" ht="12.75">
      <c r="A167" s="36" t="s">
        <v>58</v>
      </c>
      <c r="E167" s="37" t="s">
        <v>54</v>
      </c>
    </row>
    <row r="168" spans="1:5" ht="12.75">
      <c r="A168" s="38" t="s">
        <v>59</v>
      </c>
      <c r="E168" s="39" t="s">
        <v>2525</v>
      </c>
    </row>
    <row r="169" spans="1:5" ht="102">
      <c r="A169" t="s">
        <v>61</v>
      </c>
      <c r="E169" s="37" t="s">
        <v>2535</v>
      </c>
    </row>
    <row r="170" spans="1:16" ht="12.75">
      <c r="A170" s="26" t="s">
        <v>52</v>
      </c>
      <c s="31" t="s">
        <v>593</v>
      </c>
      <c s="31" t="s">
        <v>2621</v>
      </c>
      <c s="26" t="s">
        <v>54</v>
      </c>
      <c s="32" t="s">
        <v>2622</v>
      </c>
      <c s="33" t="s">
        <v>82</v>
      </c>
      <c s="34">
        <v>12</v>
      </c>
      <c s="35">
        <v>0</v>
      </c>
      <c s="35">
        <f>ROUND(ROUND(H170,2)*ROUND(G170,3),2)</f>
      </c>
      <c s="33" t="s">
        <v>57</v>
      </c>
      <c r="O170">
        <f>(I170*21)/100</f>
      </c>
      <c t="s">
        <v>27</v>
      </c>
    </row>
    <row r="171" spans="1:5" ht="12.75">
      <c r="A171" s="36" t="s">
        <v>58</v>
      </c>
      <c r="E171" s="37" t="s">
        <v>54</v>
      </c>
    </row>
    <row r="172" spans="1:5" ht="12.75">
      <c r="A172" s="38" t="s">
        <v>59</v>
      </c>
      <c r="E172" s="39" t="s">
        <v>2525</v>
      </c>
    </row>
    <row r="173" spans="1:5" ht="102">
      <c r="A173" t="s">
        <v>61</v>
      </c>
      <c r="E173" s="37" t="s">
        <v>2535</v>
      </c>
    </row>
    <row r="174" spans="1:16" ht="25.5">
      <c r="A174" s="26" t="s">
        <v>52</v>
      </c>
      <c s="31" t="s">
        <v>666</v>
      </c>
      <c s="31" t="s">
        <v>2623</v>
      </c>
      <c s="26" t="s">
        <v>54</v>
      </c>
      <c s="32" t="s">
        <v>2624</v>
      </c>
      <c s="33" t="s">
        <v>82</v>
      </c>
      <c s="34">
        <v>4</v>
      </c>
      <c s="35">
        <v>0</v>
      </c>
      <c s="35">
        <f>ROUND(ROUND(H174,2)*ROUND(G174,3),2)</f>
      </c>
      <c s="33" t="s">
        <v>57</v>
      </c>
      <c r="O174">
        <f>(I174*21)/100</f>
      </c>
      <c t="s">
        <v>27</v>
      </c>
    </row>
    <row r="175" spans="1:5" ht="12.75">
      <c r="A175" s="36" t="s">
        <v>58</v>
      </c>
      <c r="E175" s="37" t="s">
        <v>54</v>
      </c>
    </row>
    <row r="176" spans="1:5" ht="12.75">
      <c r="A176" s="38" t="s">
        <v>59</v>
      </c>
      <c r="E176" s="39" t="s">
        <v>2525</v>
      </c>
    </row>
    <row r="177" spans="1:5" ht="102">
      <c r="A177" t="s">
        <v>61</v>
      </c>
      <c r="E177" s="37" t="s">
        <v>2535</v>
      </c>
    </row>
    <row r="178" spans="1:16" ht="12.75">
      <c r="A178" s="26" t="s">
        <v>52</v>
      </c>
      <c s="31" t="s">
        <v>668</v>
      </c>
      <c s="31" t="s">
        <v>2538</v>
      </c>
      <c s="26" t="s">
        <v>54</v>
      </c>
      <c s="32" t="s">
        <v>2539</v>
      </c>
      <c s="33" t="s">
        <v>82</v>
      </c>
      <c s="34">
        <v>350</v>
      </c>
      <c s="35">
        <v>0</v>
      </c>
      <c s="35">
        <f>ROUND(ROUND(H178,2)*ROUND(G178,3),2)</f>
      </c>
      <c s="33" t="s">
        <v>57</v>
      </c>
      <c r="O178">
        <f>(I178*21)/100</f>
      </c>
      <c t="s">
        <v>27</v>
      </c>
    </row>
    <row r="179" spans="1:5" ht="12.75">
      <c r="A179" s="36" t="s">
        <v>58</v>
      </c>
      <c r="E179" s="37" t="s">
        <v>54</v>
      </c>
    </row>
    <row r="180" spans="1:5" ht="12.75">
      <c r="A180" s="38" t="s">
        <v>59</v>
      </c>
      <c r="E180" s="39" t="s">
        <v>2525</v>
      </c>
    </row>
    <row r="181" spans="1:5" ht="102">
      <c r="A181" t="s">
        <v>61</v>
      </c>
      <c r="E181" s="37" t="s">
        <v>2535</v>
      </c>
    </row>
    <row r="182" spans="1:16" ht="12.75">
      <c r="A182" s="26" t="s">
        <v>52</v>
      </c>
      <c s="31" t="s">
        <v>806</v>
      </c>
      <c s="31" t="s">
        <v>2625</v>
      </c>
      <c s="26" t="s">
        <v>54</v>
      </c>
      <c s="32" t="s">
        <v>2626</v>
      </c>
      <c s="33" t="s">
        <v>82</v>
      </c>
      <c s="34">
        <v>10</v>
      </c>
      <c s="35">
        <v>0</v>
      </c>
      <c s="35">
        <f>ROUND(ROUND(H182,2)*ROUND(G182,3),2)</f>
      </c>
      <c s="33" t="s">
        <v>57</v>
      </c>
      <c r="O182">
        <f>(I182*21)/100</f>
      </c>
      <c t="s">
        <v>27</v>
      </c>
    </row>
    <row r="183" spans="1:5" ht="12.75">
      <c r="A183" s="36" t="s">
        <v>58</v>
      </c>
      <c r="E183" s="37" t="s">
        <v>54</v>
      </c>
    </row>
    <row r="184" spans="1:5" ht="12.75">
      <c r="A184" s="38" t="s">
        <v>59</v>
      </c>
      <c r="E184" s="39" t="s">
        <v>2525</v>
      </c>
    </row>
    <row r="185" spans="1:5" ht="102">
      <c r="A185" t="s">
        <v>61</v>
      </c>
      <c r="E185" s="37" t="s">
        <v>2535</v>
      </c>
    </row>
    <row r="186" spans="1:16" ht="12.75">
      <c r="A186" s="26" t="s">
        <v>52</v>
      </c>
      <c s="31" t="s">
        <v>810</v>
      </c>
      <c s="31" t="s">
        <v>2627</v>
      </c>
      <c s="26" t="s">
        <v>54</v>
      </c>
      <c s="32" t="s">
        <v>2628</v>
      </c>
      <c s="33" t="s">
        <v>82</v>
      </c>
      <c s="34">
        <v>22</v>
      </c>
      <c s="35">
        <v>0</v>
      </c>
      <c s="35">
        <f>ROUND(ROUND(H186,2)*ROUND(G186,3),2)</f>
      </c>
      <c s="33" t="s">
        <v>57</v>
      </c>
      <c r="O186">
        <f>(I186*21)/100</f>
      </c>
      <c t="s">
        <v>27</v>
      </c>
    </row>
    <row r="187" spans="1:5" ht="12.75">
      <c r="A187" s="36" t="s">
        <v>58</v>
      </c>
      <c r="E187" s="37" t="s">
        <v>54</v>
      </c>
    </row>
    <row r="188" spans="1:5" ht="12.75">
      <c r="A188" s="38" t="s">
        <v>59</v>
      </c>
      <c r="E188" s="39" t="s">
        <v>2525</v>
      </c>
    </row>
    <row r="189" spans="1:5" ht="102">
      <c r="A189" t="s">
        <v>61</v>
      </c>
      <c r="E189" s="37" t="s">
        <v>2535</v>
      </c>
    </row>
    <row r="190" spans="1:16" ht="12.75">
      <c r="A190" s="26" t="s">
        <v>52</v>
      </c>
      <c s="31" t="s">
        <v>814</v>
      </c>
      <c s="31" t="s">
        <v>2629</v>
      </c>
      <c s="26" t="s">
        <v>54</v>
      </c>
      <c s="32" t="s">
        <v>2630</v>
      </c>
      <c s="33" t="s">
        <v>82</v>
      </c>
      <c s="34">
        <v>16</v>
      </c>
      <c s="35">
        <v>0</v>
      </c>
      <c s="35">
        <f>ROUND(ROUND(H190,2)*ROUND(G190,3),2)</f>
      </c>
      <c s="33" t="s">
        <v>57</v>
      </c>
      <c r="O190">
        <f>(I190*21)/100</f>
      </c>
      <c t="s">
        <v>27</v>
      </c>
    </row>
    <row r="191" spans="1:5" ht="12.75">
      <c r="A191" s="36" t="s">
        <v>58</v>
      </c>
      <c r="E191" s="37" t="s">
        <v>54</v>
      </c>
    </row>
    <row r="192" spans="1:5" ht="12.75">
      <c r="A192" s="38" t="s">
        <v>59</v>
      </c>
      <c r="E192" s="39" t="s">
        <v>2525</v>
      </c>
    </row>
    <row r="193" spans="1:5" ht="102">
      <c r="A193" t="s">
        <v>61</v>
      </c>
      <c r="E193" s="37" t="s">
        <v>2535</v>
      </c>
    </row>
    <row r="194" spans="1:16" ht="12.75">
      <c r="A194" s="26" t="s">
        <v>52</v>
      </c>
      <c s="31" t="s">
        <v>818</v>
      </c>
      <c s="31" t="s">
        <v>2631</v>
      </c>
      <c s="26" t="s">
        <v>54</v>
      </c>
      <c s="32" t="s">
        <v>2632</v>
      </c>
      <c s="33" t="s">
        <v>82</v>
      </c>
      <c s="34">
        <v>12</v>
      </c>
      <c s="35">
        <v>0</v>
      </c>
      <c s="35">
        <f>ROUND(ROUND(H194,2)*ROUND(G194,3),2)</f>
      </c>
      <c s="33" t="s">
        <v>57</v>
      </c>
      <c r="O194">
        <f>(I194*21)/100</f>
      </c>
      <c t="s">
        <v>27</v>
      </c>
    </row>
    <row r="195" spans="1:5" ht="12.75">
      <c r="A195" s="36" t="s">
        <v>58</v>
      </c>
      <c r="E195" s="37" t="s">
        <v>54</v>
      </c>
    </row>
    <row r="196" spans="1:5" ht="12.75">
      <c r="A196" s="38" t="s">
        <v>59</v>
      </c>
      <c r="E196" s="39" t="s">
        <v>2525</v>
      </c>
    </row>
    <row r="197" spans="1:5" ht="102">
      <c r="A197" t="s">
        <v>61</v>
      </c>
      <c r="E197" s="37" t="s">
        <v>2535</v>
      </c>
    </row>
    <row r="198" spans="1:16" ht="25.5">
      <c r="A198" s="26" t="s">
        <v>52</v>
      </c>
      <c s="31" t="s">
        <v>820</v>
      </c>
      <c s="31" t="s">
        <v>2633</v>
      </c>
      <c s="26" t="s">
        <v>54</v>
      </c>
      <c s="32" t="s">
        <v>2634</v>
      </c>
      <c s="33" t="s">
        <v>86</v>
      </c>
      <c s="34">
        <v>2000</v>
      </c>
      <c s="35">
        <v>0</v>
      </c>
      <c s="35">
        <f>ROUND(ROUND(H198,2)*ROUND(G198,3),2)</f>
      </c>
      <c s="33" t="s">
        <v>57</v>
      </c>
      <c r="O198">
        <f>(I198*21)/100</f>
      </c>
      <c t="s">
        <v>27</v>
      </c>
    </row>
    <row r="199" spans="1:5" ht="12.75">
      <c r="A199" s="36" t="s">
        <v>58</v>
      </c>
      <c r="E199" s="37" t="s">
        <v>54</v>
      </c>
    </row>
    <row r="200" spans="1:5" ht="12.75">
      <c r="A200" s="38" t="s">
        <v>59</v>
      </c>
      <c r="E200" s="39" t="s">
        <v>2525</v>
      </c>
    </row>
    <row r="201" spans="1:5" ht="102">
      <c r="A201" t="s">
        <v>61</v>
      </c>
      <c r="E201" s="37" t="s">
        <v>2544</v>
      </c>
    </row>
    <row r="202" spans="1:16" ht="25.5">
      <c r="A202" s="26" t="s">
        <v>52</v>
      </c>
      <c s="31" t="s">
        <v>824</v>
      </c>
      <c s="31" t="s">
        <v>2635</v>
      </c>
      <c s="26" t="s">
        <v>54</v>
      </c>
      <c s="32" t="s">
        <v>2636</v>
      </c>
      <c s="33" t="s">
        <v>86</v>
      </c>
      <c s="34">
        <v>300</v>
      </c>
      <c s="35">
        <v>0</v>
      </c>
      <c s="35">
        <f>ROUND(ROUND(H202,2)*ROUND(G202,3),2)</f>
      </c>
      <c s="33" t="s">
        <v>57</v>
      </c>
      <c r="O202">
        <f>(I202*21)/100</f>
      </c>
      <c t="s">
        <v>27</v>
      </c>
    </row>
    <row r="203" spans="1:5" ht="12.75">
      <c r="A203" s="36" t="s">
        <v>58</v>
      </c>
      <c r="E203" s="37" t="s">
        <v>54</v>
      </c>
    </row>
    <row r="204" spans="1:5" ht="12.75">
      <c r="A204" s="38" t="s">
        <v>59</v>
      </c>
      <c r="E204" s="39" t="s">
        <v>2525</v>
      </c>
    </row>
    <row r="205" spans="1:5" ht="102">
      <c r="A205" t="s">
        <v>61</v>
      </c>
      <c r="E205" s="37" t="s">
        <v>2544</v>
      </c>
    </row>
    <row r="206" spans="1:16" ht="12.75">
      <c r="A206" s="26" t="s">
        <v>52</v>
      </c>
      <c s="31" t="s">
        <v>829</v>
      </c>
      <c s="31" t="s">
        <v>2542</v>
      </c>
      <c s="26" t="s">
        <v>54</v>
      </c>
      <c s="32" t="s">
        <v>2543</v>
      </c>
      <c s="33" t="s">
        <v>86</v>
      </c>
      <c s="34">
        <v>940</v>
      </c>
      <c s="35">
        <v>0</v>
      </c>
      <c s="35">
        <f>ROUND(ROUND(H206,2)*ROUND(G206,3),2)</f>
      </c>
      <c s="33" t="s">
        <v>57</v>
      </c>
      <c r="O206">
        <f>(I206*21)/100</f>
      </c>
      <c t="s">
        <v>27</v>
      </c>
    </row>
    <row r="207" spans="1:5" ht="12.75">
      <c r="A207" s="36" t="s">
        <v>58</v>
      </c>
      <c r="E207" s="37" t="s">
        <v>54</v>
      </c>
    </row>
    <row r="208" spans="1:5" ht="12.75">
      <c r="A208" s="38" t="s">
        <v>59</v>
      </c>
      <c r="E208" s="39" t="s">
        <v>2525</v>
      </c>
    </row>
    <row r="209" spans="1:5" ht="102">
      <c r="A209" t="s">
        <v>61</v>
      </c>
      <c r="E209" s="37" t="s">
        <v>2544</v>
      </c>
    </row>
    <row r="210" spans="1:18" ht="12.75" customHeight="1">
      <c r="A210" s="6" t="s">
        <v>50</v>
      </c>
      <c s="6"/>
      <c s="41" t="s">
        <v>2545</v>
      </c>
      <c s="6"/>
      <c s="29" t="s">
        <v>2546</v>
      </c>
      <c s="6"/>
      <c s="6"/>
      <c s="6"/>
      <c s="42">
        <f>0+Q210</f>
      </c>
      <c s="6"/>
      <c r="O210">
        <f>0+R210</f>
      </c>
      <c r="Q210">
        <f>0+I211+I215+I219+I223+I227+I231+I235+I239+I243+I247+I251+I255</f>
      </c>
      <c>
        <f>0+O211+O215+O219+O223+O227+O231+O235+O239+O243+O247+O251+O255</f>
      </c>
    </row>
    <row r="211" spans="1:16" ht="12.75">
      <c r="A211" s="26" t="s">
        <v>52</v>
      </c>
      <c s="31" t="s">
        <v>831</v>
      </c>
      <c s="31" t="s">
        <v>2547</v>
      </c>
      <c s="26" t="s">
        <v>54</v>
      </c>
      <c s="32" t="s">
        <v>2548</v>
      </c>
      <c s="33" t="s">
        <v>82</v>
      </c>
      <c s="34">
        <v>1</v>
      </c>
      <c s="35">
        <v>0</v>
      </c>
      <c s="35">
        <f>ROUND(ROUND(H211,2)*ROUND(G211,3),2)</f>
      </c>
      <c s="33" t="s">
        <v>57</v>
      </c>
      <c r="O211">
        <f>(I211*21)/100</f>
      </c>
      <c t="s">
        <v>27</v>
      </c>
    </row>
    <row r="212" spans="1:5" ht="12.75">
      <c r="A212" s="36" t="s">
        <v>58</v>
      </c>
      <c r="E212" s="37" t="s">
        <v>54</v>
      </c>
    </row>
    <row r="213" spans="1:5" ht="12.75">
      <c r="A213" s="38" t="s">
        <v>59</v>
      </c>
      <c r="E213" s="39" t="s">
        <v>2549</v>
      </c>
    </row>
    <row r="214" spans="1:5" ht="76.5">
      <c r="A214" t="s">
        <v>61</v>
      </c>
      <c r="E214" s="37" t="s">
        <v>932</v>
      </c>
    </row>
    <row r="215" spans="1:16" ht="12.75">
      <c r="A215" s="26" t="s">
        <v>52</v>
      </c>
      <c s="31" t="s">
        <v>836</v>
      </c>
      <c s="31" t="s">
        <v>2637</v>
      </c>
      <c s="26" t="s">
        <v>54</v>
      </c>
      <c s="32" t="s">
        <v>2638</v>
      </c>
      <c s="33" t="s">
        <v>2552</v>
      </c>
      <c s="34">
        <v>1.956</v>
      </c>
      <c s="35">
        <v>0</v>
      </c>
      <c s="35">
        <f>ROUND(ROUND(H215,2)*ROUND(G215,3),2)</f>
      </c>
      <c s="33" t="s">
        <v>57</v>
      </c>
      <c r="O215">
        <f>(I215*21)/100</f>
      </c>
      <c t="s">
        <v>27</v>
      </c>
    </row>
    <row r="216" spans="1:5" ht="12.75">
      <c r="A216" s="36" t="s">
        <v>58</v>
      </c>
      <c r="E216" s="37" t="s">
        <v>54</v>
      </c>
    </row>
    <row r="217" spans="1:5" ht="12.75">
      <c r="A217" s="38" t="s">
        <v>59</v>
      </c>
      <c r="E217" s="39" t="s">
        <v>2549</v>
      </c>
    </row>
    <row r="218" spans="1:5" ht="102">
      <c r="A218" t="s">
        <v>61</v>
      </c>
      <c r="E218" s="37" t="s">
        <v>2639</v>
      </c>
    </row>
    <row r="219" spans="1:16" ht="12.75">
      <c r="A219" s="26" t="s">
        <v>52</v>
      </c>
      <c s="31" t="s">
        <v>257</v>
      </c>
      <c s="31" t="s">
        <v>2550</v>
      </c>
      <c s="26" t="s">
        <v>54</v>
      </c>
      <c s="32" t="s">
        <v>2551</v>
      </c>
      <c s="33" t="s">
        <v>2552</v>
      </c>
      <c s="34">
        <v>1.956</v>
      </c>
      <c s="35">
        <v>0</v>
      </c>
      <c s="35">
        <f>ROUND(ROUND(H219,2)*ROUND(G219,3),2)</f>
      </c>
      <c s="33" t="s">
        <v>57</v>
      </c>
      <c r="O219">
        <f>(I219*21)/100</f>
      </c>
      <c t="s">
        <v>27</v>
      </c>
    </row>
    <row r="220" spans="1:5" ht="12.75">
      <c r="A220" s="36" t="s">
        <v>58</v>
      </c>
      <c r="E220" s="37" t="s">
        <v>54</v>
      </c>
    </row>
    <row r="221" spans="1:5" ht="12.75">
      <c r="A221" s="38" t="s">
        <v>59</v>
      </c>
      <c r="E221" s="39" t="s">
        <v>2549</v>
      </c>
    </row>
    <row r="222" spans="1:5" ht="89.25">
      <c r="A222" t="s">
        <v>61</v>
      </c>
      <c r="E222" s="37" t="s">
        <v>2553</v>
      </c>
    </row>
    <row r="223" spans="1:16" ht="12.75">
      <c r="A223" s="26" t="s">
        <v>52</v>
      </c>
      <c s="31" t="s">
        <v>841</v>
      </c>
      <c s="31" t="s">
        <v>2554</v>
      </c>
      <c s="26" t="s">
        <v>54</v>
      </c>
      <c s="32" t="s">
        <v>2555</v>
      </c>
      <c s="33" t="s">
        <v>82</v>
      </c>
      <c s="34">
        <v>2</v>
      </c>
      <c s="35">
        <v>0</v>
      </c>
      <c s="35">
        <f>ROUND(ROUND(H223,2)*ROUND(G223,3),2)</f>
      </c>
      <c s="33" t="s">
        <v>57</v>
      </c>
      <c r="O223">
        <f>(I223*21)/100</f>
      </c>
      <c t="s">
        <v>27</v>
      </c>
    </row>
    <row r="224" spans="1:5" ht="12.75">
      <c r="A224" s="36" t="s">
        <v>58</v>
      </c>
      <c r="E224" s="37" t="s">
        <v>54</v>
      </c>
    </row>
    <row r="225" spans="1:5" ht="12.75">
      <c r="A225" s="38" t="s">
        <v>59</v>
      </c>
      <c r="E225" s="39" t="s">
        <v>2549</v>
      </c>
    </row>
    <row r="226" spans="1:5" ht="89.25">
      <c r="A226" t="s">
        <v>61</v>
      </c>
      <c r="E226" s="37" t="s">
        <v>2556</v>
      </c>
    </row>
    <row r="227" spans="1:16" ht="12.75">
      <c r="A227" s="26" t="s">
        <v>52</v>
      </c>
      <c s="31" t="s">
        <v>846</v>
      </c>
      <c s="31" t="s">
        <v>2557</v>
      </c>
      <c s="26" t="s">
        <v>54</v>
      </c>
      <c s="32" t="s">
        <v>2558</v>
      </c>
      <c s="33" t="s">
        <v>82</v>
      </c>
      <c s="34">
        <v>10</v>
      </c>
      <c s="35">
        <v>0</v>
      </c>
      <c s="35">
        <f>ROUND(ROUND(H227,2)*ROUND(G227,3),2)</f>
      </c>
      <c s="33" t="s">
        <v>57</v>
      </c>
      <c r="O227">
        <f>(I227*21)/100</f>
      </c>
      <c t="s">
        <v>27</v>
      </c>
    </row>
    <row r="228" spans="1:5" ht="12.75">
      <c r="A228" s="36" t="s">
        <v>58</v>
      </c>
      <c r="E228" s="37" t="s">
        <v>54</v>
      </c>
    </row>
    <row r="229" spans="1:5" ht="12.75">
      <c r="A229" s="38" t="s">
        <v>59</v>
      </c>
      <c r="E229" s="39" t="s">
        <v>2549</v>
      </c>
    </row>
    <row r="230" spans="1:5" ht="89.25">
      <c r="A230" t="s">
        <v>61</v>
      </c>
      <c r="E230" s="37" t="s">
        <v>2559</v>
      </c>
    </row>
    <row r="231" spans="1:16" ht="12.75">
      <c r="A231" s="26" t="s">
        <v>52</v>
      </c>
      <c s="31" t="s">
        <v>852</v>
      </c>
      <c s="31" t="s">
        <v>2560</v>
      </c>
      <c s="26" t="s">
        <v>54</v>
      </c>
      <c s="32" t="s">
        <v>2561</v>
      </c>
      <c s="33" t="s">
        <v>82</v>
      </c>
      <c s="34">
        <v>8</v>
      </c>
      <c s="35">
        <v>0</v>
      </c>
      <c s="35">
        <f>ROUND(ROUND(H231,2)*ROUND(G231,3),2)</f>
      </c>
      <c s="33" t="s">
        <v>57</v>
      </c>
      <c r="O231">
        <f>(I231*21)/100</f>
      </c>
      <c t="s">
        <v>27</v>
      </c>
    </row>
    <row r="232" spans="1:5" ht="12.75">
      <c r="A232" s="36" t="s">
        <v>58</v>
      </c>
      <c r="E232" s="37" t="s">
        <v>54</v>
      </c>
    </row>
    <row r="233" spans="1:5" ht="12.75">
      <c r="A233" s="38" t="s">
        <v>59</v>
      </c>
      <c r="E233" s="39" t="s">
        <v>2549</v>
      </c>
    </row>
    <row r="234" spans="1:5" ht="89.25">
      <c r="A234" t="s">
        <v>61</v>
      </c>
      <c r="E234" s="37" t="s">
        <v>2562</v>
      </c>
    </row>
    <row r="235" spans="1:16" ht="12.75">
      <c r="A235" s="26" t="s">
        <v>52</v>
      </c>
      <c s="31" t="s">
        <v>857</v>
      </c>
      <c s="31" t="s">
        <v>2563</v>
      </c>
      <c s="26" t="s">
        <v>54</v>
      </c>
      <c s="32" t="s">
        <v>2564</v>
      </c>
      <c s="33" t="s">
        <v>82</v>
      </c>
      <c s="34">
        <v>2</v>
      </c>
      <c s="35">
        <v>0</v>
      </c>
      <c s="35">
        <f>ROUND(ROUND(H235,2)*ROUND(G235,3),2)</f>
      </c>
      <c s="33" t="s">
        <v>57</v>
      </c>
      <c r="O235">
        <f>(I235*21)/100</f>
      </c>
      <c t="s">
        <v>27</v>
      </c>
    </row>
    <row r="236" spans="1:5" ht="12.75">
      <c r="A236" s="36" t="s">
        <v>58</v>
      </c>
      <c r="E236" s="37" t="s">
        <v>54</v>
      </c>
    </row>
    <row r="237" spans="1:5" ht="12.75">
      <c r="A237" s="38" t="s">
        <v>59</v>
      </c>
      <c r="E237" s="39" t="s">
        <v>2549</v>
      </c>
    </row>
    <row r="238" spans="1:5" ht="89.25">
      <c r="A238" t="s">
        <v>61</v>
      </c>
      <c r="E238" s="37" t="s">
        <v>2565</v>
      </c>
    </row>
    <row r="239" spans="1:16" ht="12.75">
      <c r="A239" s="26" t="s">
        <v>52</v>
      </c>
      <c s="31" t="s">
        <v>862</v>
      </c>
      <c s="31" t="s">
        <v>2566</v>
      </c>
      <c s="26" t="s">
        <v>54</v>
      </c>
      <c s="32" t="s">
        <v>2567</v>
      </c>
      <c s="33" t="s">
        <v>82</v>
      </c>
      <c s="34">
        <v>2</v>
      </c>
      <c s="35">
        <v>0</v>
      </c>
      <c s="35">
        <f>ROUND(ROUND(H239,2)*ROUND(G239,3),2)</f>
      </c>
      <c s="33" t="s">
        <v>57</v>
      </c>
      <c r="O239">
        <f>(I239*21)/100</f>
      </c>
      <c t="s">
        <v>27</v>
      </c>
    </row>
    <row r="240" spans="1:5" ht="12.75">
      <c r="A240" s="36" t="s">
        <v>58</v>
      </c>
      <c r="E240" s="37" t="s">
        <v>54</v>
      </c>
    </row>
    <row r="241" spans="1:5" ht="12.75">
      <c r="A241" s="38" t="s">
        <v>59</v>
      </c>
      <c r="E241" s="39" t="s">
        <v>2549</v>
      </c>
    </row>
    <row r="242" spans="1:5" ht="102">
      <c r="A242" t="s">
        <v>61</v>
      </c>
      <c r="E242" s="37" t="s">
        <v>2568</v>
      </c>
    </row>
    <row r="243" spans="1:16" ht="12.75">
      <c r="A243" s="26" t="s">
        <v>52</v>
      </c>
      <c s="31" t="s">
        <v>866</v>
      </c>
      <c s="31" t="s">
        <v>2569</v>
      </c>
      <c s="26" t="s">
        <v>54</v>
      </c>
      <c s="32" t="s">
        <v>217</v>
      </c>
      <c s="33" t="s">
        <v>82</v>
      </c>
      <c s="34">
        <v>2</v>
      </c>
      <c s="35">
        <v>0</v>
      </c>
      <c s="35">
        <f>ROUND(ROUND(H243,2)*ROUND(G243,3),2)</f>
      </c>
      <c s="33" t="s">
        <v>57</v>
      </c>
      <c r="O243">
        <f>(I243*21)/100</f>
      </c>
      <c t="s">
        <v>27</v>
      </c>
    </row>
    <row r="244" spans="1:5" ht="12.75">
      <c r="A244" s="36" t="s">
        <v>58</v>
      </c>
      <c r="E244" s="37" t="s">
        <v>54</v>
      </c>
    </row>
    <row r="245" spans="1:5" ht="12.75">
      <c r="A245" s="38" t="s">
        <v>59</v>
      </c>
      <c r="E245" s="39" t="s">
        <v>2549</v>
      </c>
    </row>
    <row r="246" spans="1:5" ht="89.25">
      <c r="A246" t="s">
        <v>61</v>
      </c>
      <c r="E246" s="37" t="s">
        <v>2570</v>
      </c>
    </row>
    <row r="247" spans="1:16" ht="12.75">
      <c r="A247" s="26" t="s">
        <v>52</v>
      </c>
      <c s="31" t="s">
        <v>872</v>
      </c>
      <c s="31" t="s">
        <v>2571</v>
      </c>
      <c s="26" t="s">
        <v>54</v>
      </c>
      <c s="32" t="s">
        <v>2572</v>
      </c>
      <c s="33" t="s">
        <v>162</v>
      </c>
      <c s="34">
        <v>16</v>
      </c>
      <c s="35">
        <v>0</v>
      </c>
      <c s="35">
        <f>ROUND(ROUND(H247,2)*ROUND(G247,3),2)</f>
      </c>
      <c s="33" t="s">
        <v>57</v>
      </c>
      <c r="O247">
        <f>(I247*21)/100</f>
      </c>
      <c t="s">
        <v>27</v>
      </c>
    </row>
    <row r="248" spans="1:5" ht="12.75">
      <c r="A248" s="36" t="s">
        <v>58</v>
      </c>
      <c r="E248" s="37" t="s">
        <v>54</v>
      </c>
    </row>
    <row r="249" spans="1:5" ht="12.75">
      <c r="A249" s="38" t="s">
        <v>59</v>
      </c>
      <c r="E249" s="39" t="s">
        <v>2549</v>
      </c>
    </row>
    <row r="250" spans="1:5" ht="102">
      <c r="A250" t="s">
        <v>61</v>
      </c>
      <c r="E250" s="37" t="s">
        <v>2573</v>
      </c>
    </row>
    <row r="251" spans="1:16" ht="12.75">
      <c r="A251" s="26" t="s">
        <v>52</v>
      </c>
      <c s="31" t="s">
        <v>870</v>
      </c>
      <c s="31" t="s">
        <v>2574</v>
      </c>
      <c s="26" t="s">
        <v>54</v>
      </c>
      <c s="32" t="s">
        <v>2575</v>
      </c>
      <c s="33" t="s">
        <v>162</v>
      </c>
      <c s="34">
        <v>16</v>
      </c>
      <c s="35">
        <v>0</v>
      </c>
      <c s="35">
        <f>ROUND(ROUND(H251,2)*ROUND(G251,3),2)</f>
      </c>
      <c s="33" t="s">
        <v>57</v>
      </c>
      <c r="O251">
        <f>(I251*21)/100</f>
      </c>
      <c t="s">
        <v>27</v>
      </c>
    </row>
    <row r="252" spans="1:5" ht="12.75">
      <c r="A252" s="36" t="s">
        <v>58</v>
      </c>
      <c r="E252" s="37" t="s">
        <v>54</v>
      </c>
    </row>
    <row r="253" spans="1:5" ht="12.75">
      <c r="A253" s="38" t="s">
        <v>59</v>
      </c>
      <c r="E253" s="39" t="s">
        <v>2576</v>
      </c>
    </row>
    <row r="254" spans="1:5" ht="89.25">
      <c r="A254" t="s">
        <v>61</v>
      </c>
      <c r="E254" s="37" t="s">
        <v>2577</v>
      </c>
    </row>
    <row r="255" spans="1:16" ht="12.75">
      <c r="A255" s="26" t="s">
        <v>52</v>
      </c>
      <c s="31" t="s">
        <v>880</v>
      </c>
      <c s="31" t="s">
        <v>1358</v>
      </c>
      <c s="26" t="s">
        <v>54</v>
      </c>
      <c s="32" t="s">
        <v>1359</v>
      </c>
      <c s="33" t="s">
        <v>1360</v>
      </c>
      <c s="34">
        <v>48</v>
      </c>
      <c s="35">
        <v>0</v>
      </c>
      <c s="35">
        <f>ROUND(ROUND(H255,2)*ROUND(G255,3),2)</f>
      </c>
      <c s="33" t="s">
        <v>57</v>
      </c>
      <c r="O255">
        <f>(I255*21)/100</f>
      </c>
      <c t="s">
        <v>27</v>
      </c>
    </row>
    <row r="256" spans="1:5" ht="12.75">
      <c r="A256" s="36" t="s">
        <v>58</v>
      </c>
      <c r="E256" s="37" t="s">
        <v>54</v>
      </c>
    </row>
    <row r="257" spans="1:5" ht="12.75">
      <c r="A257" s="38" t="s">
        <v>59</v>
      </c>
      <c r="E257" s="39" t="s">
        <v>2549</v>
      </c>
    </row>
    <row r="258" spans="1:5" ht="165.75">
      <c r="A258" t="s">
        <v>61</v>
      </c>
      <c r="E258" s="37" t="s">
        <v>1362</v>
      </c>
    </row>
    <row r="259" spans="1:18" ht="12.75" customHeight="1">
      <c r="A259" s="6" t="s">
        <v>50</v>
      </c>
      <c s="6"/>
      <c s="41" t="s">
        <v>176</v>
      </c>
      <c s="6"/>
      <c s="29" t="s">
        <v>177</v>
      </c>
      <c s="6"/>
      <c s="6"/>
      <c s="6"/>
      <c s="42">
        <f>0+Q259</f>
      </c>
      <c s="6"/>
      <c r="O259">
        <f>0+R259</f>
      </c>
      <c r="Q259">
        <f>0+I260</f>
      </c>
      <c>
        <f>0+O260</f>
      </c>
    </row>
    <row r="260" spans="1:16" ht="38.25">
      <c r="A260" s="26" t="s">
        <v>52</v>
      </c>
      <c s="31" t="s">
        <v>885</v>
      </c>
      <c s="31" t="s">
        <v>2583</v>
      </c>
      <c s="26" t="s">
        <v>2584</v>
      </c>
      <c s="32" t="s">
        <v>2585</v>
      </c>
      <c s="33" t="s">
        <v>182</v>
      </c>
      <c s="34">
        <v>0.33</v>
      </c>
      <c s="35">
        <v>0</v>
      </c>
      <c s="35">
        <f>ROUND(ROUND(H260,2)*ROUND(G260,3),2)</f>
      </c>
      <c s="33" t="s">
        <v>65</v>
      </c>
      <c r="O260">
        <f>(I260*21)/100</f>
      </c>
      <c t="s">
        <v>27</v>
      </c>
    </row>
    <row r="261" spans="1:5" ht="12.75">
      <c r="A261" s="36" t="s">
        <v>58</v>
      </c>
      <c r="E261" s="37" t="s">
        <v>183</v>
      </c>
    </row>
    <row r="262" spans="1:5" ht="12.75">
      <c r="A262" s="38" t="s">
        <v>59</v>
      </c>
      <c r="E262" s="39" t="s">
        <v>2586</v>
      </c>
    </row>
    <row r="263" spans="1:5" ht="63.75">
      <c r="A263" t="s">
        <v>61</v>
      </c>
      <c r="E263" s="37" t="s">
        <v>2580</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16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0+O9+O18+O23+O28+O33+O42+O63+O68+O81+O94+O111+O140+O145</f>
      </c>
      <c t="s">
        <v>26</v>
      </c>
    </row>
    <row r="3" spans="1:16" ht="15" customHeight="1">
      <c r="A3" t="s">
        <v>12</v>
      </c>
      <c s="12" t="s">
        <v>14</v>
      </c>
      <c s="13" t="s">
        <v>15</v>
      </c>
      <c s="1"/>
      <c s="14" t="s">
        <v>16</v>
      </c>
      <c s="1"/>
      <c s="9"/>
      <c s="8" t="s">
        <v>2642</v>
      </c>
      <c s="43">
        <f>0+I9+I18+I23+I28+I33+I42+I63+I68+I81+I94+I111+I140+I145</f>
      </c>
      <c s="10"/>
      <c r="O3" t="s">
        <v>23</v>
      </c>
      <c t="s">
        <v>27</v>
      </c>
    </row>
    <row r="4" spans="1:16" ht="15" customHeight="1">
      <c r="A4" t="s">
        <v>17</v>
      </c>
      <c s="12" t="s">
        <v>18</v>
      </c>
      <c s="13" t="s">
        <v>2640</v>
      </c>
      <c s="1"/>
      <c s="14" t="s">
        <v>2641</v>
      </c>
      <c s="1"/>
      <c s="1"/>
      <c s="11"/>
      <c s="11"/>
      <c s="1"/>
      <c r="O4" t="s">
        <v>24</v>
      </c>
      <c t="s">
        <v>27</v>
      </c>
    </row>
    <row r="5" spans="1:16" ht="12.75" customHeight="1">
      <c r="A5" t="s">
        <v>21</v>
      </c>
      <c s="16" t="s">
        <v>22</v>
      </c>
      <c s="17" t="s">
        <v>2642</v>
      </c>
      <c s="6"/>
      <c s="18" t="s">
        <v>2643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2645</v>
      </c>
      <c s="27"/>
      <c s="29" t="s">
        <v>2646</v>
      </c>
      <c s="27"/>
      <c s="27"/>
      <c s="27"/>
      <c s="30">
        <f>0+Q9</f>
      </c>
      <c s="27"/>
      <c r="O9">
        <f>0+R9</f>
      </c>
      <c r="Q9">
        <f>0+I10+I14</f>
      </c>
      <c>
        <f>0+O10+O14</f>
      </c>
    </row>
    <row r="10" spans="1:16" ht="12.75">
      <c r="A10" s="26" t="s">
        <v>52</v>
      </c>
      <c s="31" t="s">
        <v>33</v>
      </c>
      <c s="31" t="s">
        <v>1116</v>
      </c>
      <c s="26" t="s">
        <v>54</v>
      </c>
      <c s="32" t="s">
        <v>1117</v>
      </c>
      <c s="33" t="s">
        <v>71</v>
      </c>
      <c s="34">
        <v>30</v>
      </c>
      <c s="35">
        <v>0</v>
      </c>
      <c s="35">
        <f>ROUND(ROUND(H10,2)*ROUND(G10,3),2)</f>
      </c>
      <c s="33" t="s">
        <v>57</v>
      </c>
      <c r="O10">
        <f>(I10*21)/100</f>
      </c>
      <c t="s">
        <v>27</v>
      </c>
    </row>
    <row r="11" spans="1:5" ht="12.75">
      <c r="A11" s="36" t="s">
        <v>58</v>
      </c>
      <c r="E11" s="37" t="s">
        <v>54</v>
      </c>
    </row>
    <row r="12" spans="1:5" ht="12.75">
      <c r="A12" s="38" t="s">
        <v>59</v>
      </c>
      <c r="E12" s="39" t="s">
        <v>2647</v>
      </c>
    </row>
    <row r="13" spans="1:5" ht="318.75">
      <c r="A13" t="s">
        <v>61</v>
      </c>
      <c r="E13" s="37" t="s">
        <v>532</v>
      </c>
    </row>
    <row r="14" spans="1:16" ht="12.75">
      <c r="A14" s="26" t="s">
        <v>52</v>
      </c>
      <c s="31" t="s">
        <v>27</v>
      </c>
      <c s="31" t="s">
        <v>529</v>
      </c>
      <c s="26" t="s">
        <v>54</v>
      </c>
      <c s="32" t="s">
        <v>530</v>
      </c>
      <c s="33" t="s">
        <v>71</v>
      </c>
      <c s="34">
        <v>90</v>
      </c>
      <c s="35">
        <v>0</v>
      </c>
      <c s="35">
        <f>ROUND(ROUND(H14,2)*ROUND(G14,3),2)</f>
      </c>
      <c s="33" t="s">
        <v>57</v>
      </c>
      <c r="O14">
        <f>(I14*21)/100</f>
      </c>
      <c t="s">
        <v>27</v>
      </c>
    </row>
    <row r="15" spans="1:5" ht="12.75">
      <c r="A15" s="36" t="s">
        <v>58</v>
      </c>
      <c r="E15" s="37" t="s">
        <v>54</v>
      </c>
    </row>
    <row r="16" spans="1:5" ht="12.75">
      <c r="A16" s="38" t="s">
        <v>59</v>
      </c>
      <c r="E16" s="39" t="s">
        <v>2648</v>
      </c>
    </row>
    <row r="17" spans="1:5" ht="318.75">
      <c r="A17" t="s">
        <v>61</v>
      </c>
      <c r="E17" s="37" t="s">
        <v>532</v>
      </c>
    </row>
    <row r="18" spans="1:18" ht="12.75" customHeight="1">
      <c r="A18" s="6" t="s">
        <v>50</v>
      </c>
      <c s="6"/>
      <c s="41" t="s">
        <v>2649</v>
      </c>
      <c s="6"/>
      <c s="29" t="s">
        <v>2650</v>
      </c>
      <c s="6"/>
      <c s="6"/>
      <c s="6"/>
      <c s="42">
        <f>0+Q18</f>
      </c>
      <c s="6"/>
      <c r="O18">
        <f>0+R18</f>
      </c>
      <c r="Q18">
        <f>0+I19</f>
      </c>
      <c>
        <f>0+O19</f>
      </c>
    </row>
    <row r="19" spans="1:16" ht="12.75">
      <c r="A19" s="26" t="s">
        <v>52</v>
      </c>
      <c s="31" t="s">
        <v>26</v>
      </c>
      <c s="31" t="s">
        <v>1366</v>
      </c>
      <c s="26" t="s">
        <v>54</v>
      </c>
      <c s="32" t="s">
        <v>1367</v>
      </c>
      <c s="33" t="s">
        <v>86</v>
      </c>
      <c s="34">
        <v>20</v>
      </c>
      <c s="35">
        <v>0</v>
      </c>
      <c s="35">
        <f>ROUND(ROUND(H19,2)*ROUND(G19,3),2)</f>
      </c>
      <c s="33" t="s">
        <v>57</v>
      </c>
      <c r="O19">
        <f>(I19*21)/100</f>
      </c>
      <c t="s">
        <v>27</v>
      </c>
    </row>
    <row r="20" spans="1:5" ht="12.75">
      <c r="A20" s="36" t="s">
        <v>58</v>
      </c>
      <c r="E20" s="37" t="s">
        <v>54</v>
      </c>
    </row>
    <row r="21" spans="1:5" ht="12.75">
      <c r="A21" s="38" t="s">
        <v>59</v>
      </c>
      <c r="E21" s="39" t="s">
        <v>2651</v>
      </c>
    </row>
    <row r="22" spans="1:5" ht="25.5">
      <c r="A22" t="s">
        <v>61</v>
      </c>
      <c r="E22" s="37" t="s">
        <v>1369</v>
      </c>
    </row>
    <row r="23" spans="1:18" ht="12.75" customHeight="1">
      <c r="A23" s="6" t="s">
        <v>50</v>
      </c>
      <c s="6"/>
      <c s="41" t="s">
        <v>2652</v>
      </c>
      <c s="6"/>
      <c s="29" t="s">
        <v>2653</v>
      </c>
      <c s="6"/>
      <c s="6"/>
      <c s="6"/>
      <c s="42">
        <f>0+Q23</f>
      </c>
      <c s="6"/>
      <c r="O23">
        <f>0+R23</f>
      </c>
      <c r="Q23">
        <f>0+I24</f>
      </c>
      <c>
        <f>0+O24</f>
      </c>
    </row>
    <row r="24" spans="1:16" ht="12.75">
      <c r="A24" s="26" t="s">
        <v>52</v>
      </c>
      <c s="31" t="s">
        <v>37</v>
      </c>
      <c s="31" t="s">
        <v>74</v>
      </c>
      <c s="26" t="s">
        <v>54</v>
      </c>
      <c s="32" t="s">
        <v>75</v>
      </c>
      <c s="33" t="s">
        <v>71</v>
      </c>
      <c s="34">
        <v>111</v>
      </c>
      <c s="35">
        <v>0</v>
      </c>
      <c s="35">
        <f>ROUND(ROUND(H24,2)*ROUND(G24,3),2)</f>
      </c>
      <c s="33" t="s">
        <v>57</v>
      </c>
      <c r="O24">
        <f>(I24*21)/100</f>
      </c>
      <c t="s">
        <v>27</v>
      </c>
    </row>
    <row r="25" spans="1:5" ht="12.75">
      <c r="A25" s="36" t="s">
        <v>58</v>
      </c>
      <c r="E25" s="37" t="s">
        <v>54</v>
      </c>
    </row>
    <row r="26" spans="1:5" ht="12.75">
      <c r="A26" s="38" t="s">
        <v>59</v>
      </c>
      <c r="E26" s="39" t="s">
        <v>2654</v>
      </c>
    </row>
    <row r="27" spans="1:5" ht="229.5">
      <c r="A27" t="s">
        <v>61</v>
      </c>
      <c r="E27" s="37" t="s">
        <v>537</v>
      </c>
    </row>
    <row r="28" spans="1:18" ht="12.75" customHeight="1">
      <c r="A28" s="6" t="s">
        <v>50</v>
      </c>
      <c s="6"/>
      <c s="41" t="s">
        <v>456</v>
      </c>
      <c s="6"/>
      <c s="29" t="s">
        <v>2655</v>
      </c>
      <c s="6"/>
      <c s="6"/>
      <c s="6"/>
      <c s="42">
        <f>0+Q28</f>
      </c>
      <c s="6"/>
      <c r="O28">
        <f>0+R28</f>
      </c>
      <c r="Q28">
        <f>0+I29</f>
      </c>
      <c>
        <f>0+O29</f>
      </c>
    </row>
    <row r="29" spans="1:16" ht="12.75">
      <c r="A29" s="26" t="s">
        <v>52</v>
      </c>
      <c s="31" t="s">
        <v>39</v>
      </c>
      <c s="31" t="s">
        <v>678</v>
      </c>
      <c s="26" t="s">
        <v>54</v>
      </c>
      <c s="32" t="s">
        <v>679</v>
      </c>
      <c s="33" t="s">
        <v>56</v>
      </c>
      <c s="34">
        <v>1</v>
      </c>
      <c s="35">
        <v>0</v>
      </c>
      <c s="35">
        <f>ROUND(ROUND(H29,2)*ROUND(G29,3),2)</f>
      </c>
      <c s="33" t="s">
        <v>57</v>
      </c>
      <c r="O29">
        <f>(I29*21)/100</f>
      </c>
      <c t="s">
        <v>27</v>
      </c>
    </row>
    <row r="30" spans="1:5" ht="12.75">
      <c r="A30" s="36" t="s">
        <v>58</v>
      </c>
      <c r="E30" s="37" t="s">
        <v>54</v>
      </c>
    </row>
    <row r="31" spans="1:5" ht="12.75">
      <c r="A31" s="38" t="s">
        <v>59</v>
      </c>
      <c r="E31" s="39" t="s">
        <v>2656</v>
      </c>
    </row>
    <row r="32" spans="1:5" ht="12.75">
      <c r="A32" t="s">
        <v>61</v>
      </c>
      <c r="E32" s="37" t="s">
        <v>67</v>
      </c>
    </row>
    <row r="33" spans="1:18" ht="12.75" customHeight="1">
      <c r="A33" s="6" t="s">
        <v>50</v>
      </c>
      <c s="6"/>
      <c s="41" t="s">
        <v>2657</v>
      </c>
      <c s="6"/>
      <c s="29" t="s">
        <v>2658</v>
      </c>
      <c s="6"/>
      <c s="6"/>
      <c s="6"/>
      <c s="42">
        <f>0+Q33</f>
      </c>
      <c s="6"/>
      <c r="O33">
        <f>0+R33</f>
      </c>
      <c r="Q33">
        <f>0+I34+I38</f>
      </c>
      <c>
        <f>0+O34+O38</f>
      </c>
    </row>
    <row r="34" spans="1:16" ht="25.5">
      <c r="A34" s="26" t="s">
        <v>52</v>
      </c>
      <c s="31" t="s">
        <v>41</v>
      </c>
      <c s="31" t="s">
        <v>2659</v>
      </c>
      <c s="26" t="s">
        <v>54</v>
      </c>
      <c s="32" t="s">
        <v>2660</v>
      </c>
      <c s="33" t="s">
        <v>82</v>
      </c>
      <c s="34">
        <v>4</v>
      </c>
      <c s="35">
        <v>0</v>
      </c>
      <c s="35">
        <f>ROUND(ROUND(H34,2)*ROUND(G34,3),2)</f>
      </c>
      <c s="33" t="s">
        <v>57</v>
      </c>
      <c r="O34">
        <f>(I34*21)/100</f>
      </c>
      <c t="s">
        <v>27</v>
      </c>
    </row>
    <row r="35" spans="1:5" ht="12.75">
      <c r="A35" s="36" t="s">
        <v>58</v>
      </c>
      <c r="E35" s="37" t="s">
        <v>54</v>
      </c>
    </row>
    <row r="36" spans="1:5" ht="12.75">
      <c r="A36" s="38" t="s">
        <v>59</v>
      </c>
      <c r="E36" s="39" t="s">
        <v>2661</v>
      </c>
    </row>
    <row r="37" spans="1:5" ht="76.5">
      <c r="A37" t="s">
        <v>61</v>
      </c>
      <c r="E37" s="37" t="s">
        <v>83</v>
      </c>
    </row>
    <row r="38" spans="1:16" ht="12.75">
      <c r="A38" s="26" t="s">
        <v>52</v>
      </c>
      <c s="31" t="s">
        <v>90</v>
      </c>
      <c s="31" t="s">
        <v>1375</v>
      </c>
      <c s="26" t="s">
        <v>54</v>
      </c>
      <c s="32" t="s">
        <v>1376</v>
      </c>
      <c s="33" t="s">
        <v>82</v>
      </c>
      <c s="34">
        <v>7</v>
      </c>
      <c s="35">
        <v>0</v>
      </c>
      <c s="35">
        <f>ROUND(ROUND(H38,2)*ROUND(G38,3),2)</f>
      </c>
      <c s="33" t="s">
        <v>57</v>
      </c>
      <c r="O38">
        <f>(I38*21)/100</f>
      </c>
      <c t="s">
        <v>27</v>
      </c>
    </row>
    <row r="39" spans="1:5" ht="12.75">
      <c r="A39" s="36" t="s">
        <v>58</v>
      </c>
      <c r="E39" s="37" t="s">
        <v>54</v>
      </c>
    </row>
    <row r="40" spans="1:5" ht="12.75">
      <c r="A40" s="38" t="s">
        <v>59</v>
      </c>
      <c r="E40" s="39" t="s">
        <v>2662</v>
      </c>
    </row>
    <row r="41" spans="1:5" ht="76.5">
      <c r="A41" t="s">
        <v>61</v>
      </c>
      <c r="E41" s="37" t="s">
        <v>83</v>
      </c>
    </row>
    <row r="42" spans="1:18" ht="12.75" customHeight="1">
      <c r="A42" s="6" t="s">
        <v>50</v>
      </c>
      <c s="6"/>
      <c s="41" t="s">
        <v>2327</v>
      </c>
      <c s="6"/>
      <c s="29" t="s">
        <v>2663</v>
      </c>
      <c s="6"/>
      <c s="6"/>
      <c s="6"/>
      <c s="42">
        <f>0+Q42</f>
      </c>
      <c s="6"/>
      <c r="O42">
        <f>0+R42</f>
      </c>
      <c r="Q42">
        <f>0+I43+I47+I51+I55+I59</f>
      </c>
      <c>
        <f>0+O43+O47+O51+O55+O59</f>
      </c>
    </row>
    <row r="43" spans="1:16" ht="12.75">
      <c r="A43" s="26" t="s">
        <v>52</v>
      </c>
      <c s="31" t="s">
        <v>95</v>
      </c>
      <c s="31" t="s">
        <v>1378</v>
      </c>
      <c s="26" t="s">
        <v>54</v>
      </c>
      <c s="32" t="s">
        <v>1379</v>
      </c>
      <c s="33" t="s">
        <v>86</v>
      </c>
      <c s="34">
        <v>140</v>
      </c>
      <c s="35">
        <v>0</v>
      </c>
      <c s="35">
        <f>ROUND(ROUND(H43,2)*ROUND(G43,3),2)</f>
      </c>
      <c s="33" t="s">
        <v>57</v>
      </c>
      <c r="O43">
        <f>(I43*21)/100</f>
      </c>
      <c t="s">
        <v>27</v>
      </c>
    </row>
    <row r="44" spans="1:5" ht="12.75">
      <c r="A44" s="36" t="s">
        <v>58</v>
      </c>
      <c r="E44" s="37" t="s">
        <v>54</v>
      </c>
    </row>
    <row r="45" spans="1:5" ht="12.75">
      <c r="A45" s="38" t="s">
        <v>59</v>
      </c>
      <c r="E45" s="39" t="s">
        <v>2664</v>
      </c>
    </row>
    <row r="46" spans="1:5" ht="102">
      <c r="A46" t="s">
        <v>61</v>
      </c>
      <c r="E46" s="37" t="s">
        <v>1381</v>
      </c>
    </row>
    <row r="47" spans="1:16" ht="12.75">
      <c r="A47" s="26" t="s">
        <v>52</v>
      </c>
      <c s="31" t="s">
        <v>44</v>
      </c>
      <c s="31" t="s">
        <v>2665</v>
      </c>
      <c s="26" t="s">
        <v>54</v>
      </c>
      <c s="32" t="s">
        <v>2666</v>
      </c>
      <c s="33" t="s">
        <v>86</v>
      </c>
      <c s="34">
        <v>32</v>
      </c>
      <c s="35">
        <v>0</v>
      </c>
      <c s="35">
        <f>ROUND(ROUND(H47,2)*ROUND(G47,3),2)</f>
      </c>
      <c s="33" t="s">
        <v>57</v>
      </c>
      <c r="O47">
        <f>(I47*21)/100</f>
      </c>
      <c t="s">
        <v>27</v>
      </c>
    </row>
    <row r="48" spans="1:5" ht="12.75">
      <c r="A48" s="36" t="s">
        <v>58</v>
      </c>
      <c r="E48" s="37" t="s">
        <v>54</v>
      </c>
    </row>
    <row r="49" spans="1:5" ht="12.75">
      <c r="A49" s="38" t="s">
        <v>59</v>
      </c>
      <c r="E49" s="39" t="s">
        <v>2667</v>
      </c>
    </row>
    <row r="50" spans="1:5" ht="102">
      <c r="A50" t="s">
        <v>61</v>
      </c>
      <c r="E50" s="37" t="s">
        <v>2668</v>
      </c>
    </row>
    <row r="51" spans="1:16" ht="12.75">
      <c r="A51" s="26" t="s">
        <v>52</v>
      </c>
      <c s="31" t="s">
        <v>46</v>
      </c>
      <c s="31" t="s">
        <v>1382</v>
      </c>
      <c s="26" t="s">
        <v>54</v>
      </c>
      <c s="32" t="s">
        <v>1383</v>
      </c>
      <c s="33" t="s">
        <v>86</v>
      </c>
      <c s="34">
        <v>70</v>
      </c>
      <c s="35">
        <v>0</v>
      </c>
      <c s="35">
        <f>ROUND(ROUND(H51,2)*ROUND(G51,3),2)</f>
      </c>
      <c s="33" t="s">
        <v>57</v>
      </c>
      <c r="O51">
        <f>(I51*21)/100</f>
      </c>
      <c t="s">
        <v>27</v>
      </c>
    </row>
    <row r="52" spans="1:5" ht="12.75">
      <c r="A52" s="36" t="s">
        <v>58</v>
      </c>
      <c r="E52" s="37" t="s">
        <v>54</v>
      </c>
    </row>
    <row r="53" spans="1:5" ht="12.75">
      <c r="A53" s="38" t="s">
        <v>59</v>
      </c>
      <c r="E53" s="39" t="s">
        <v>2669</v>
      </c>
    </row>
    <row r="54" spans="1:5" ht="140.25">
      <c r="A54" t="s">
        <v>61</v>
      </c>
      <c r="E54" s="37" t="s">
        <v>1385</v>
      </c>
    </row>
    <row r="55" spans="1:16" ht="25.5">
      <c r="A55" s="26" t="s">
        <v>52</v>
      </c>
      <c s="31" t="s">
        <v>48</v>
      </c>
      <c s="31" t="s">
        <v>1386</v>
      </c>
      <c s="26" t="s">
        <v>54</v>
      </c>
      <c s="32" t="s">
        <v>1387</v>
      </c>
      <c s="33" t="s">
        <v>86</v>
      </c>
      <c s="34">
        <v>140</v>
      </c>
      <c s="35">
        <v>0</v>
      </c>
      <c s="35">
        <f>ROUND(ROUND(H55,2)*ROUND(G55,3),2)</f>
      </c>
      <c s="33" t="s">
        <v>57</v>
      </c>
      <c r="O55">
        <f>(I55*21)/100</f>
      </c>
      <c t="s">
        <v>27</v>
      </c>
    </row>
    <row r="56" spans="1:5" ht="12.75">
      <c r="A56" s="36" t="s">
        <v>58</v>
      </c>
      <c r="E56" s="37" t="s">
        <v>54</v>
      </c>
    </row>
    <row r="57" spans="1:5" ht="12.75">
      <c r="A57" s="38" t="s">
        <v>59</v>
      </c>
      <c r="E57" s="39" t="s">
        <v>2664</v>
      </c>
    </row>
    <row r="58" spans="1:5" ht="76.5">
      <c r="A58" t="s">
        <v>61</v>
      </c>
      <c r="E58" s="37" t="s">
        <v>1389</v>
      </c>
    </row>
    <row r="59" spans="1:16" ht="25.5">
      <c r="A59" s="26" t="s">
        <v>52</v>
      </c>
      <c s="31" t="s">
        <v>111</v>
      </c>
      <c s="31" t="s">
        <v>2670</v>
      </c>
      <c s="26" t="s">
        <v>54</v>
      </c>
      <c s="32" t="s">
        <v>2671</v>
      </c>
      <c s="33" t="s">
        <v>86</v>
      </c>
      <c s="34">
        <v>140</v>
      </c>
      <c s="35">
        <v>0</v>
      </c>
      <c s="35">
        <f>ROUND(ROUND(H59,2)*ROUND(G59,3),2)</f>
      </c>
      <c s="33" t="s">
        <v>65</v>
      </c>
      <c r="O59">
        <f>(I59*21)/100</f>
      </c>
      <c t="s">
        <v>27</v>
      </c>
    </row>
    <row r="60" spans="1:5" ht="12.75">
      <c r="A60" s="36" t="s">
        <v>58</v>
      </c>
      <c r="E60" s="37" t="s">
        <v>54</v>
      </c>
    </row>
    <row r="61" spans="1:5" ht="12.75">
      <c r="A61" s="38" t="s">
        <v>59</v>
      </c>
      <c r="E61" s="39" t="s">
        <v>2664</v>
      </c>
    </row>
    <row r="62" spans="1:5" ht="63.75">
      <c r="A62" t="s">
        <v>61</v>
      </c>
      <c r="E62" s="37" t="s">
        <v>2672</v>
      </c>
    </row>
    <row r="63" spans="1:18" ht="12.75" customHeight="1">
      <c r="A63" s="6" t="s">
        <v>50</v>
      </c>
      <c s="6"/>
      <c s="41" t="s">
        <v>2673</v>
      </c>
      <c s="6"/>
      <c s="29" t="s">
        <v>2674</v>
      </c>
      <c s="6"/>
      <c s="6"/>
      <c s="6"/>
      <c s="42">
        <f>0+Q63</f>
      </c>
      <c s="6"/>
      <c r="O63">
        <f>0+R63</f>
      </c>
      <c r="Q63">
        <f>0+I64</f>
      </c>
      <c>
        <f>0+O64</f>
      </c>
    </row>
    <row r="64" spans="1:16" ht="25.5">
      <c r="A64" s="26" t="s">
        <v>52</v>
      </c>
      <c s="31" t="s">
        <v>115</v>
      </c>
      <c s="31" t="s">
        <v>2675</v>
      </c>
      <c s="26" t="s">
        <v>54</v>
      </c>
      <c s="32" t="s">
        <v>2676</v>
      </c>
      <c s="33" t="s">
        <v>82</v>
      </c>
      <c s="34">
        <v>2</v>
      </c>
      <c s="35">
        <v>0</v>
      </c>
      <c s="35">
        <f>ROUND(ROUND(H64,2)*ROUND(G64,3),2)</f>
      </c>
      <c s="33" t="s">
        <v>57</v>
      </c>
      <c r="O64">
        <f>(I64*21)/100</f>
      </c>
      <c t="s">
        <v>27</v>
      </c>
    </row>
    <row r="65" spans="1:5" ht="12.75">
      <c r="A65" s="36" t="s">
        <v>58</v>
      </c>
      <c r="E65" s="37" t="s">
        <v>54</v>
      </c>
    </row>
    <row r="66" spans="1:5" ht="12.75">
      <c r="A66" s="38" t="s">
        <v>59</v>
      </c>
      <c r="E66" s="39" t="s">
        <v>2677</v>
      </c>
    </row>
    <row r="67" spans="1:5" ht="38.25">
      <c r="A67" t="s">
        <v>61</v>
      </c>
      <c r="E67" s="37" t="s">
        <v>2678</v>
      </c>
    </row>
    <row r="68" spans="1:18" ht="12.75" customHeight="1">
      <c r="A68" s="6" t="s">
        <v>50</v>
      </c>
      <c s="6"/>
      <c s="41" t="s">
        <v>2679</v>
      </c>
      <c s="6"/>
      <c s="29" t="s">
        <v>2680</v>
      </c>
      <c s="6"/>
      <c s="6"/>
      <c s="6"/>
      <c s="42">
        <f>0+Q68</f>
      </c>
      <c s="6"/>
      <c r="O68">
        <f>0+R68</f>
      </c>
      <c r="Q68">
        <f>0+I69+I73+I77</f>
      </c>
      <c>
        <f>0+O69+O73+O77</f>
      </c>
    </row>
    <row r="69" spans="1:16" ht="12.75">
      <c r="A69" s="26" t="s">
        <v>52</v>
      </c>
      <c s="31" t="s">
        <v>119</v>
      </c>
      <c s="31" t="s">
        <v>2681</v>
      </c>
      <c s="26" t="s">
        <v>54</v>
      </c>
      <c s="32" t="s">
        <v>2682</v>
      </c>
      <c s="33" t="s">
        <v>82</v>
      </c>
      <c s="34">
        <v>50</v>
      </c>
      <c s="35">
        <v>0</v>
      </c>
      <c s="35">
        <f>ROUND(ROUND(H69,2)*ROUND(G69,3),2)</f>
      </c>
      <c s="33" t="s">
        <v>57</v>
      </c>
      <c r="O69">
        <f>(I69*21)/100</f>
      </c>
      <c t="s">
        <v>27</v>
      </c>
    </row>
    <row r="70" spans="1:5" ht="12.75">
      <c r="A70" s="36" t="s">
        <v>58</v>
      </c>
      <c r="E70" s="37" t="s">
        <v>54</v>
      </c>
    </row>
    <row r="71" spans="1:5" ht="12.75">
      <c r="A71" s="38" t="s">
        <v>59</v>
      </c>
      <c r="E71" s="39" t="s">
        <v>2683</v>
      </c>
    </row>
    <row r="72" spans="1:5" ht="102">
      <c r="A72" t="s">
        <v>61</v>
      </c>
      <c r="E72" s="37" t="s">
        <v>2684</v>
      </c>
    </row>
    <row r="73" spans="1:16" ht="25.5">
      <c r="A73" s="26" t="s">
        <v>52</v>
      </c>
      <c s="31" t="s">
        <v>123</v>
      </c>
      <c s="31" t="s">
        <v>2685</v>
      </c>
      <c s="26" t="s">
        <v>54</v>
      </c>
      <c s="32" t="s">
        <v>2686</v>
      </c>
      <c s="33" t="s">
        <v>82</v>
      </c>
      <c s="34">
        <v>2</v>
      </c>
      <c s="35">
        <v>0</v>
      </c>
      <c s="35">
        <f>ROUND(ROUND(H73,2)*ROUND(G73,3),2)</f>
      </c>
      <c s="33" t="s">
        <v>57</v>
      </c>
      <c r="O73">
        <f>(I73*21)/100</f>
      </c>
      <c t="s">
        <v>27</v>
      </c>
    </row>
    <row r="74" spans="1:5" ht="12.75">
      <c r="A74" s="36" t="s">
        <v>58</v>
      </c>
      <c r="E74" s="37" t="s">
        <v>54</v>
      </c>
    </row>
    <row r="75" spans="1:5" ht="12.75">
      <c r="A75" s="38" t="s">
        <v>59</v>
      </c>
      <c r="E75" s="39" t="s">
        <v>2677</v>
      </c>
    </row>
    <row r="76" spans="1:5" ht="102">
      <c r="A76" t="s">
        <v>61</v>
      </c>
      <c r="E76" s="37" t="s">
        <v>1381</v>
      </c>
    </row>
    <row r="77" spans="1:16" ht="12.75">
      <c r="A77" s="26" t="s">
        <v>52</v>
      </c>
      <c s="31" t="s">
        <v>129</v>
      </c>
      <c s="31" t="s">
        <v>905</v>
      </c>
      <c s="26" t="s">
        <v>54</v>
      </c>
      <c s="32" t="s">
        <v>906</v>
      </c>
      <c s="33" t="s">
        <v>86</v>
      </c>
      <c s="34">
        <v>34</v>
      </c>
      <c s="35">
        <v>0</v>
      </c>
      <c s="35">
        <f>ROUND(ROUND(H77,2)*ROUND(G77,3),2)</f>
      </c>
      <c s="33" t="s">
        <v>57</v>
      </c>
      <c r="O77">
        <f>(I77*21)/100</f>
      </c>
      <c t="s">
        <v>27</v>
      </c>
    </row>
    <row r="78" spans="1:5" ht="12.75">
      <c r="A78" s="36" t="s">
        <v>58</v>
      </c>
      <c r="E78" s="37" t="s">
        <v>54</v>
      </c>
    </row>
    <row r="79" spans="1:5" ht="12.75">
      <c r="A79" s="38" t="s">
        <v>59</v>
      </c>
      <c r="E79" s="39" t="s">
        <v>2687</v>
      </c>
    </row>
    <row r="80" spans="1:5" ht="127.5">
      <c r="A80" t="s">
        <v>61</v>
      </c>
      <c r="E80" s="37" t="s">
        <v>908</v>
      </c>
    </row>
    <row r="81" spans="1:18" ht="12.75" customHeight="1">
      <c r="A81" s="6" t="s">
        <v>50</v>
      </c>
      <c s="6"/>
      <c s="41" t="s">
        <v>2688</v>
      </c>
      <c s="6"/>
      <c s="29" t="s">
        <v>2689</v>
      </c>
      <c s="6"/>
      <c s="6"/>
      <c s="6"/>
      <c s="42">
        <f>0+Q81</f>
      </c>
      <c s="6"/>
      <c r="O81">
        <f>0+R81</f>
      </c>
      <c r="Q81">
        <f>0+I82+I86+I90</f>
      </c>
      <c>
        <f>0+O82+O86+O90</f>
      </c>
    </row>
    <row r="82" spans="1:16" ht="12.75">
      <c r="A82" s="26" t="s">
        <v>52</v>
      </c>
      <c s="31" t="s">
        <v>133</v>
      </c>
      <c s="31" t="s">
        <v>910</v>
      </c>
      <c s="26" t="s">
        <v>54</v>
      </c>
      <c s="32" t="s">
        <v>911</v>
      </c>
      <c s="33" t="s">
        <v>86</v>
      </c>
      <c s="34">
        <v>10</v>
      </c>
      <c s="35">
        <v>0</v>
      </c>
      <c s="35">
        <f>ROUND(ROUND(H82,2)*ROUND(G82,3),2)</f>
      </c>
      <c s="33" t="s">
        <v>57</v>
      </c>
      <c r="O82">
        <f>(I82*21)/100</f>
      </c>
      <c t="s">
        <v>27</v>
      </c>
    </row>
    <row r="83" spans="1:5" ht="12.75">
      <c r="A83" s="36" t="s">
        <v>58</v>
      </c>
      <c r="E83" s="37" t="s">
        <v>54</v>
      </c>
    </row>
    <row r="84" spans="1:5" ht="12.75">
      <c r="A84" s="38" t="s">
        <v>59</v>
      </c>
      <c r="E84" s="39" t="s">
        <v>2690</v>
      </c>
    </row>
    <row r="85" spans="1:5" ht="127.5">
      <c r="A85" t="s">
        <v>61</v>
      </c>
      <c r="E85" s="37" t="s">
        <v>913</v>
      </c>
    </row>
    <row r="86" spans="1:16" ht="12.75">
      <c r="A86" s="26" t="s">
        <v>52</v>
      </c>
      <c s="31" t="s">
        <v>137</v>
      </c>
      <c s="31" t="s">
        <v>920</v>
      </c>
      <c s="26" t="s">
        <v>54</v>
      </c>
      <c s="32" t="s">
        <v>921</v>
      </c>
      <c s="33" t="s">
        <v>82</v>
      </c>
      <c s="34">
        <v>4</v>
      </c>
      <c s="35">
        <v>0</v>
      </c>
      <c s="35">
        <f>ROUND(ROUND(H86,2)*ROUND(G86,3),2)</f>
      </c>
      <c s="33" t="s">
        <v>57</v>
      </c>
      <c r="O86">
        <f>(I86*21)/100</f>
      </c>
      <c t="s">
        <v>27</v>
      </c>
    </row>
    <row r="87" spans="1:5" ht="12.75">
      <c r="A87" s="36" t="s">
        <v>58</v>
      </c>
      <c r="E87" s="37" t="s">
        <v>54</v>
      </c>
    </row>
    <row r="88" spans="1:5" ht="12.75">
      <c r="A88" s="38" t="s">
        <v>59</v>
      </c>
      <c r="E88" s="39" t="s">
        <v>2691</v>
      </c>
    </row>
    <row r="89" spans="1:5" ht="76.5">
      <c r="A89" t="s">
        <v>61</v>
      </c>
      <c r="E89" s="37" t="s">
        <v>923</v>
      </c>
    </row>
    <row r="90" spans="1:16" ht="12.75">
      <c r="A90" s="26" t="s">
        <v>52</v>
      </c>
      <c s="31" t="s">
        <v>141</v>
      </c>
      <c s="31" t="s">
        <v>925</v>
      </c>
      <c s="26" t="s">
        <v>54</v>
      </c>
      <c s="32" t="s">
        <v>926</v>
      </c>
      <c s="33" t="s">
        <v>82</v>
      </c>
      <c s="34">
        <v>4</v>
      </c>
      <c s="35">
        <v>0</v>
      </c>
      <c s="35">
        <f>ROUND(ROUND(H90,2)*ROUND(G90,3),2)</f>
      </c>
      <c s="33" t="s">
        <v>57</v>
      </c>
      <c r="O90">
        <f>(I90*21)/100</f>
      </c>
      <c t="s">
        <v>27</v>
      </c>
    </row>
    <row r="91" spans="1:5" ht="12.75">
      <c r="A91" s="36" t="s">
        <v>58</v>
      </c>
      <c r="E91" s="37" t="s">
        <v>54</v>
      </c>
    </row>
    <row r="92" spans="1:5" ht="12.75">
      <c r="A92" s="38" t="s">
        <v>59</v>
      </c>
      <c r="E92" s="39" t="s">
        <v>2691</v>
      </c>
    </row>
    <row r="93" spans="1:5" ht="102">
      <c r="A93" t="s">
        <v>61</v>
      </c>
      <c r="E93" s="37" t="s">
        <v>928</v>
      </c>
    </row>
    <row r="94" spans="1:18" ht="12.75" customHeight="1">
      <c r="A94" s="6" t="s">
        <v>50</v>
      </c>
      <c s="6"/>
      <c s="41" t="s">
        <v>2261</v>
      </c>
      <c s="6"/>
      <c s="29" t="s">
        <v>2692</v>
      </c>
      <c s="6"/>
      <c s="6"/>
      <c s="6"/>
      <c s="42">
        <f>0+Q94</f>
      </c>
      <c s="6"/>
      <c r="O94">
        <f>0+R94</f>
      </c>
      <c r="Q94">
        <f>0+I95+I99+I103+I107</f>
      </c>
      <c>
        <f>0+O95+O99+O103+O107</f>
      </c>
    </row>
    <row r="95" spans="1:16" ht="12.75">
      <c r="A95" s="26" t="s">
        <v>52</v>
      </c>
      <c s="31" t="s">
        <v>145</v>
      </c>
      <c s="31" t="s">
        <v>2693</v>
      </c>
      <c s="26" t="s">
        <v>54</v>
      </c>
      <c s="32" t="s">
        <v>2694</v>
      </c>
      <c s="33" t="s">
        <v>86</v>
      </c>
      <c s="34">
        <v>72</v>
      </c>
      <c s="35">
        <v>0</v>
      </c>
      <c s="35">
        <f>ROUND(ROUND(H95,2)*ROUND(G95,3),2)</f>
      </c>
      <c s="33" t="s">
        <v>65</v>
      </c>
      <c r="O95">
        <f>(I95*21)/100</f>
      </c>
      <c t="s">
        <v>27</v>
      </c>
    </row>
    <row r="96" spans="1:5" ht="12.75">
      <c r="A96" s="36" t="s">
        <v>58</v>
      </c>
      <c r="E96" s="37" t="s">
        <v>54</v>
      </c>
    </row>
    <row r="97" spans="1:5" ht="12.75">
      <c r="A97" s="38" t="s">
        <v>59</v>
      </c>
      <c r="E97" s="39" t="s">
        <v>2695</v>
      </c>
    </row>
    <row r="98" spans="1:5" ht="38.25">
      <c r="A98" t="s">
        <v>61</v>
      </c>
      <c r="E98" s="37" t="s">
        <v>2696</v>
      </c>
    </row>
    <row r="99" spans="1:16" ht="12.75">
      <c r="A99" s="26" t="s">
        <v>52</v>
      </c>
      <c s="31" t="s">
        <v>149</v>
      </c>
      <c s="31" t="s">
        <v>2697</v>
      </c>
      <c s="26" t="s">
        <v>54</v>
      </c>
      <c s="32" t="s">
        <v>2698</v>
      </c>
      <c s="33" t="s">
        <v>82</v>
      </c>
      <c s="34">
        <v>2</v>
      </c>
      <c s="35">
        <v>0</v>
      </c>
      <c s="35">
        <f>ROUND(ROUND(H99,2)*ROUND(G99,3),2)</f>
      </c>
      <c s="33" t="s">
        <v>65</v>
      </c>
      <c r="O99">
        <f>(I99*21)/100</f>
      </c>
      <c t="s">
        <v>27</v>
      </c>
    </row>
    <row r="100" spans="1:5" ht="12.75">
      <c r="A100" s="36" t="s">
        <v>58</v>
      </c>
      <c r="E100" s="37" t="s">
        <v>54</v>
      </c>
    </row>
    <row r="101" spans="1:5" ht="12.75">
      <c r="A101" s="38" t="s">
        <v>59</v>
      </c>
      <c r="E101" s="39" t="s">
        <v>2677</v>
      </c>
    </row>
    <row r="102" spans="1:5" ht="38.25">
      <c r="A102" t="s">
        <v>61</v>
      </c>
      <c r="E102" s="37" t="s">
        <v>2699</v>
      </c>
    </row>
    <row r="103" spans="1:16" ht="25.5">
      <c r="A103" s="26" t="s">
        <v>52</v>
      </c>
      <c s="31" t="s">
        <v>153</v>
      </c>
      <c s="31" t="s">
        <v>2700</v>
      </c>
      <c s="26" t="s">
        <v>54</v>
      </c>
      <c s="32" t="s">
        <v>2701</v>
      </c>
      <c s="33" t="s">
        <v>82</v>
      </c>
      <c s="34">
        <v>2</v>
      </c>
      <c s="35">
        <v>0</v>
      </c>
      <c s="35">
        <f>ROUND(ROUND(H103,2)*ROUND(G103,3),2)</f>
      </c>
      <c s="33" t="s">
        <v>65</v>
      </c>
      <c r="O103">
        <f>(I103*21)/100</f>
      </c>
      <c t="s">
        <v>27</v>
      </c>
    </row>
    <row r="104" spans="1:5" ht="12.75">
      <c r="A104" s="36" t="s">
        <v>58</v>
      </c>
      <c r="E104" s="37" t="s">
        <v>54</v>
      </c>
    </row>
    <row r="105" spans="1:5" ht="12.75">
      <c r="A105" s="38" t="s">
        <v>59</v>
      </c>
      <c r="E105" s="39" t="s">
        <v>2677</v>
      </c>
    </row>
    <row r="106" spans="1:5" ht="38.25">
      <c r="A106" t="s">
        <v>61</v>
      </c>
      <c r="E106" s="37" t="s">
        <v>2699</v>
      </c>
    </row>
    <row r="107" spans="1:16" ht="12.75">
      <c r="A107" s="26" t="s">
        <v>52</v>
      </c>
      <c s="31" t="s">
        <v>159</v>
      </c>
      <c s="31" t="s">
        <v>2702</v>
      </c>
      <c s="26" t="s">
        <v>54</v>
      </c>
      <c s="32" t="s">
        <v>2703</v>
      </c>
      <c s="33" t="s">
        <v>86</v>
      </c>
      <c s="34">
        <v>72</v>
      </c>
      <c s="35">
        <v>0</v>
      </c>
      <c s="35">
        <f>ROUND(ROUND(H107,2)*ROUND(G107,3),2)</f>
      </c>
      <c s="33" t="s">
        <v>65</v>
      </c>
      <c r="O107">
        <f>(I107*21)/100</f>
      </c>
      <c t="s">
        <v>27</v>
      </c>
    </row>
    <row r="108" spans="1:5" ht="12.75">
      <c r="A108" s="36" t="s">
        <v>58</v>
      </c>
      <c r="E108" s="37" t="s">
        <v>54</v>
      </c>
    </row>
    <row r="109" spans="1:5" ht="12.75">
      <c r="A109" s="38" t="s">
        <v>59</v>
      </c>
      <c r="E109" s="39" t="s">
        <v>2695</v>
      </c>
    </row>
    <row r="110" spans="1:5" ht="38.25">
      <c r="A110" t="s">
        <v>61</v>
      </c>
      <c r="E110" s="37" t="s">
        <v>2696</v>
      </c>
    </row>
    <row r="111" spans="1:18" ht="12.75" customHeight="1">
      <c r="A111" s="6" t="s">
        <v>50</v>
      </c>
      <c s="6"/>
      <c s="41" t="s">
        <v>2704</v>
      </c>
      <c s="6"/>
      <c s="29" t="s">
        <v>2705</v>
      </c>
      <c s="6"/>
      <c s="6"/>
      <c s="6"/>
      <c s="42">
        <f>0+Q111</f>
      </c>
      <c s="6"/>
      <c r="O111">
        <f>0+R111</f>
      </c>
      <c r="Q111">
        <f>0+I112+I116+I120+I124+I128+I132+I136</f>
      </c>
      <c>
        <f>0+O112+O116+O120+O124+O128+O132+O136</f>
      </c>
    </row>
    <row r="112" spans="1:16" ht="12.75">
      <c r="A112" s="26" t="s">
        <v>52</v>
      </c>
      <c s="31" t="s">
        <v>164</v>
      </c>
      <c s="31" t="s">
        <v>2706</v>
      </c>
      <c s="26" t="s">
        <v>54</v>
      </c>
      <c s="32" t="s">
        <v>2707</v>
      </c>
      <c s="33" t="s">
        <v>82</v>
      </c>
      <c s="34">
        <v>1</v>
      </c>
      <c s="35">
        <v>0</v>
      </c>
      <c s="35">
        <f>ROUND(ROUND(H112,2)*ROUND(G112,3),2)</f>
      </c>
      <c s="33" t="s">
        <v>57</v>
      </c>
      <c r="O112">
        <f>(I112*21)/100</f>
      </c>
      <c t="s">
        <v>27</v>
      </c>
    </row>
    <row r="113" spans="1:5" ht="12.75">
      <c r="A113" s="36" t="s">
        <v>58</v>
      </c>
      <c r="E113" s="37" t="s">
        <v>54</v>
      </c>
    </row>
    <row r="114" spans="1:5" ht="12.75">
      <c r="A114" s="38" t="s">
        <v>59</v>
      </c>
      <c r="E114" s="39" t="s">
        <v>2708</v>
      </c>
    </row>
    <row r="115" spans="1:5" ht="89.25">
      <c r="A115" t="s">
        <v>61</v>
      </c>
      <c r="E115" s="37" t="s">
        <v>2709</v>
      </c>
    </row>
    <row r="116" spans="1:16" ht="25.5">
      <c r="A116" s="26" t="s">
        <v>52</v>
      </c>
      <c s="31" t="s">
        <v>168</v>
      </c>
      <c s="31" t="s">
        <v>2710</v>
      </c>
      <c s="26" t="s">
        <v>54</v>
      </c>
      <c s="32" t="s">
        <v>2711</v>
      </c>
      <c s="33" t="s">
        <v>82</v>
      </c>
      <c s="34">
        <v>1</v>
      </c>
      <c s="35">
        <v>0</v>
      </c>
      <c s="35">
        <f>ROUND(ROUND(H116,2)*ROUND(G116,3),2)</f>
      </c>
      <c s="33" t="s">
        <v>57</v>
      </c>
      <c r="O116">
        <f>(I116*21)/100</f>
      </c>
      <c t="s">
        <v>27</v>
      </c>
    </row>
    <row r="117" spans="1:5" ht="12.75">
      <c r="A117" s="36" t="s">
        <v>58</v>
      </c>
      <c r="E117" s="37" t="s">
        <v>54</v>
      </c>
    </row>
    <row r="118" spans="1:5" ht="12.75">
      <c r="A118" s="38" t="s">
        <v>59</v>
      </c>
      <c r="E118" s="39" t="s">
        <v>2712</v>
      </c>
    </row>
    <row r="119" spans="1:5" ht="114.75">
      <c r="A119" t="s">
        <v>61</v>
      </c>
      <c r="E119" s="37" t="s">
        <v>2713</v>
      </c>
    </row>
    <row r="120" spans="1:16" ht="25.5">
      <c r="A120" s="26" t="s">
        <v>52</v>
      </c>
      <c s="31" t="s">
        <v>172</v>
      </c>
      <c s="31" t="s">
        <v>2714</v>
      </c>
      <c s="26" t="s">
        <v>54</v>
      </c>
      <c s="32" t="s">
        <v>2715</v>
      </c>
      <c s="33" t="s">
        <v>82</v>
      </c>
      <c s="34">
        <v>1</v>
      </c>
      <c s="35">
        <v>0</v>
      </c>
      <c s="35">
        <f>ROUND(ROUND(H120,2)*ROUND(G120,3),2)</f>
      </c>
      <c s="33" t="s">
        <v>57</v>
      </c>
      <c r="O120">
        <f>(I120*21)/100</f>
      </c>
      <c t="s">
        <v>27</v>
      </c>
    </row>
    <row r="121" spans="1:5" ht="12.75">
      <c r="A121" s="36" t="s">
        <v>58</v>
      </c>
      <c r="E121" s="37" t="s">
        <v>54</v>
      </c>
    </row>
    <row r="122" spans="1:5" ht="12.75">
      <c r="A122" s="38" t="s">
        <v>59</v>
      </c>
      <c r="E122" s="39" t="s">
        <v>2712</v>
      </c>
    </row>
    <row r="123" spans="1:5" ht="89.25">
      <c r="A123" t="s">
        <v>61</v>
      </c>
      <c r="E123" s="37" t="s">
        <v>2716</v>
      </c>
    </row>
    <row r="124" spans="1:16" ht="12.75">
      <c r="A124" s="26" t="s">
        <v>52</v>
      </c>
      <c s="31" t="s">
        <v>178</v>
      </c>
      <c s="31" t="s">
        <v>160</v>
      </c>
      <c s="26" t="s">
        <v>54</v>
      </c>
      <c s="32" t="s">
        <v>161</v>
      </c>
      <c s="33" t="s">
        <v>162</v>
      </c>
      <c s="34">
        <v>24</v>
      </c>
      <c s="35">
        <v>0</v>
      </c>
      <c s="35">
        <f>ROUND(ROUND(H124,2)*ROUND(G124,3),2)</f>
      </c>
      <c s="33" t="s">
        <v>57</v>
      </c>
      <c r="O124">
        <f>(I124*21)/100</f>
      </c>
      <c t="s">
        <v>27</v>
      </c>
    </row>
    <row r="125" spans="1:5" ht="12.75">
      <c r="A125" s="36" t="s">
        <v>58</v>
      </c>
      <c r="E125" s="37" t="s">
        <v>54</v>
      </c>
    </row>
    <row r="126" spans="1:5" ht="12.75">
      <c r="A126" s="38" t="s">
        <v>59</v>
      </c>
      <c r="E126" s="39" t="s">
        <v>2717</v>
      </c>
    </row>
    <row r="127" spans="1:5" ht="89.25">
      <c r="A127" t="s">
        <v>61</v>
      </c>
      <c r="E127" s="37" t="s">
        <v>163</v>
      </c>
    </row>
    <row r="128" spans="1:16" ht="12.75">
      <c r="A128" s="26" t="s">
        <v>52</v>
      </c>
      <c s="31" t="s">
        <v>452</v>
      </c>
      <c s="31" t="s">
        <v>2718</v>
      </c>
      <c s="26" t="s">
        <v>54</v>
      </c>
      <c s="32" t="s">
        <v>2719</v>
      </c>
      <c s="33" t="s">
        <v>162</v>
      </c>
      <c s="34">
        <v>1</v>
      </c>
      <c s="35">
        <v>0</v>
      </c>
      <c s="35">
        <f>ROUND(ROUND(H128,2)*ROUND(G128,3),2)</f>
      </c>
      <c s="33" t="s">
        <v>57</v>
      </c>
      <c r="O128">
        <f>(I128*21)/100</f>
      </c>
      <c t="s">
        <v>27</v>
      </c>
    </row>
    <row r="129" spans="1:5" ht="12.75">
      <c r="A129" s="36" t="s">
        <v>58</v>
      </c>
      <c r="E129" s="37" t="s">
        <v>54</v>
      </c>
    </row>
    <row r="130" spans="1:5" ht="12.75">
      <c r="A130" s="38" t="s">
        <v>59</v>
      </c>
      <c r="E130" s="39" t="s">
        <v>2720</v>
      </c>
    </row>
    <row r="131" spans="1:5" ht="89.25">
      <c r="A131" t="s">
        <v>61</v>
      </c>
      <c r="E131" s="37" t="s">
        <v>2721</v>
      </c>
    </row>
    <row r="132" spans="1:16" ht="12.75">
      <c r="A132" s="26" t="s">
        <v>52</v>
      </c>
      <c s="31" t="s">
        <v>456</v>
      </c>
      <c s="31" t="s">
        <v>2722</v>
      </c>
      <c s="26" t="s">
        <v>54</v>
      </c>
      <c s="32" t="s">
        <v>2723</v>
      </c>
      <c s="33" t="s">
        <v>162</v>
      </c>
      <c s="34">
        <v>8</v>
      </c>
      <c s="35">
        <v>0</v>
      </c>
      <c s="35">
        <f>ROUND(ROUND(H132,2)*ROUND(G132,3),2)</f>
      </c>
      <c s="33" t="s">
        <v>57</v>
      </c>
      <c r="O132">
        <f>(I132*21)/100</f>
      </c>
      <c t="s">
        <v>27</v>
      </c>
    </row>
    <row r="133" spans="1:5" ht="12.75">
      <c r="A133" s="36" t="s">
        <v>58</v>
      </c>
      <c r="E133" s="37" t="s">
        <v>54</v>
      </c>
    </row>
    <row r="134" spans="1:5" ht="12.75">
      <c r="A134" s="38" t="s">
        <v>59</v>
      </c>
      <c r="E134" s="39" t="s">
        <v>2724</v>
      </c>
    </row>
    <row r="135" spans="1:5" ht="89.25">
      <c r="A135" t="s">
        <v>61</v>
      </c>
      <c r="E135" s="37" t="s">
        <v>2725</v>
      </c>
    </row>
    <row r="136" spans="1:16" ht="12.75">
      <c r="A136" s="26" t="s">
        <v>52</v>
      </c>
      <c s="31" t="s">
        <v>462</v>
      </c>
      <c s="31" t="s">
        <v>2726</v>
      </c>
      <c s="26" t="s">
        <v>54</v>
      </c>
      <c s="32" t="s">
        <v>2727</v>
      </c>
      <c s="33" t="s">
        <v>162</v>
      </c>
      <c s="34">
        <v>8</v>
      </c>
      <c s="35">
        <v>0</v>
      </c>
      <c s="35">
        <f>ROUND(ROUND(H136,2)*ROUND(G136,3),2)</f>
      </c>
      <c s="33" t="s">
        <v>57</v>
      </c>
      <c r="O136">
        <f>(I136*21)/100</f>
      </c>
      <c t="s">
        <v>27</v>
      </c>
    </row>
    <row r="137" spans="1:5" ht="12.75">
      <c r="A137" s="36" t="s">
        <v>58</v>
      </c>
      <c r="E137" s="37" t="s">
        <v>54</v>
      </c>
    </row>
    <row r="138" spans="1:5" ht="12.75">
      <c r="A138" s="38" t="s">
        <v>59</v>
      </c>
      <c r="E138" s="39" t="s">
        <v>2728</v>
      </c>
    </row>
    <row r="139" spans="1:5" ht="89.25">
      <c r="A139" t="s">
        <v>61</v>
      </c>
      <c r="E139" s="37" t="s">
        <v>2729</v>
      </c>
    </row>
    <row r="140" spans="1:18" ht="12.75" customHeight="1">
      <c r="A140" s="6" t="s">
        <v>50</v>
      </c>
      <c s="6"/>
      <c s="41" t="s">
        <v>2730</v>
      </c>
      <c s="6"/>
      <c s="29" t="s">
        <v>2731</v>
      </c>
      <c s="6"/>
      <c s="6"/>
      <c s="6"/>
      <c s="42">
        <f>0+Q140</f>
      </c>
      <c s="6"/>
      <c r="O140">
        <f>0+R140</f>
      </c>
      <c r="Q140">
        <f>0+I141</f>
      </c>
      <c>
        <f>0+O141</f>
      </c>
    </row>
    <row r="141" spans="1:16" ht="12.75">
      <c r="A141" s="26" t="s">
        <v>52</v>
      </c>
      <c s="31" t="s">
        <v>467</v>
      </c>
      <c s="31" t="s">
        <v>2732</v>
      </c>
      <c s="26" t="s">
        <v>54</v>
      </c>
      <c s="32" t="s">
        <v>2733</v>
      </c>
      <c s="33" t="s">
        <v>82</v>
      </c>
      <c s="34">
        <v>1</v>
      </c>
      <c s="35">
        <v>0</v>
      </c>
      <c s="35">
        <f>ROUND(ROUND(H141,2)*ROUND(G141,3),2)</f>
      </c>
      <c s="33" t="s">
        <v>57</v>
      </c>
      <c r="O141">
        <f>(I141*21)/100</f>
      </c>
      <c t="s">
        <v>27</v>
      </c>
    </row>
    <row r="142" spans="1:5" ht="12.75">
      <c r="A142" s="36" t="s">
        <v>58</v>
      </c>
      <c r="E142" s="37" t="s">
        <v>54</v>
      </c>
    </row>
    <row r="143" spans="1:5" ht="12.75">
      <c r="A143" s="38" t="s">
        <v>59</v>
      </c>
      <c r="E143" s="39" t="s">
        <v>2720</v>
      </c>
    </row>
    <row r="144" spans="1:5" ht="76.5">
      <c r="A144" t="s">
        <v>61</v>
      </c>
      <c r="E144" s="37" t="s">
        <v>2734</v>
      </c>
    </row>
    <row r="145" spans="1:18" ht="12.75" customHeight="1">
      <c r="A145" s="6" t="s">
        <v>50</v>
      </c>
      <c s="6"/>
      <c s="41" t="s">
        <v>176</v>
      </c>
      <c s="6"/>
      <c s="29" t="s">
        <v>177</v>
      </c>
      <c s="6"/>
      <c s="6"/>
      <c s="6"/>
      <c s="42">
        <f>0+Q145</f>
      </c>
      <c s="6"/>
      <c r="O145">
        <f>0+R145</f>
      </c>
      <c r="Q145">
        <f>0+I146+I150+I154+I158+I162</f>
      </c>
      <c>
        <f>0+O146+O150+O154+O158+O162</f>
      </c>
    </row>
    <row r="146" spans="1:16" ht="38.25">
      <c r="A146" s="26" t="s">
        <v>52</v>
      </c>
      <c s="31" t="s">
        <v>472</v>
      </c>
      <c s="31" t="s">
        <v>658</v>
      </c>
      <c s="26" t="s">
        <v>659</v>
      </c>
      <c s="32" t="s">
        <v>1229</v>
      </c>
      <c s="33" t="s">
        <v>182</v>
      </c>
      <c s="34">
        <v>19</v>
      </c>
      <c s="35">
        <v>0</v>
      </c>
      <c s="35">
        <f>ROUND(ROUND(H146,2)*ROUND(G146,3),2)</f>
      </c>
      <c s="33" t="s">
        <v>65</v>
      </c>
      <c r="O146">
        <f>(I146*21)/100</f>
      </c>
      <c t="s">
        <v>27</v>
      </c>
    </row>
    <row r="147" spans="1:5" ht="12.75">
      <c r="A147" s="36" t="s">
        <v>58</v>
      </c>
      <c r="E147" s="37" t="s">
        <v>183</v>
      </c>
    </row>
    <row r="148" spans="1:5" ht="12.75">
      <c r="A148" s="38" t="s">
        <v>59</v>
      </c>
      <c r="E148" s="39" t="s">
        <v>2735</v>
      </c>
    </row>
    <row r="149" spans="1:5" ht="102">
      <c r="A149" t="s">
        <v>61</v>
      </c>
      <c r="E149" s="37" t="s">
        <v>185</v>
      </c>
    </row>
    <row r="150" spans="1:16" ht="38.25">
      <c r="A150" s="26" t="s">
        <v>52</v>
      </c>
      <c s="31" t="s">
        <v>477</v>
      </c>
      <c s="31" t="s">
        <v>2736</v>
      </c>
      <c s="26" t="s">
        <v>2737</v>
      </c>
      <c s="32" t="s">
        <v>2738</v>
      </c>
      <c s="33" t="s">
        <v>182</v>
      </c>
      <c s="34">
        <v>0.05</v>
      </c>
      <c s="35">
        <v>0</v>
      </c>
      <c s="35">
        <f>ROUND(ROUND(H150,2)*ROUND(G150,3),2)</f>
      </c>
      <c s="33" t="s">
        <v>65</v>
      </c>
      <c r="O150">
        <f>(I150*21)/100</f>
      </c>
      <c t="s">
        <v>27</v>
      </c>
    </row>
    <row r="151" spans="1:5" ht="12.75">
      <c r="A151" s="36" t="s">
        <v>58</v>
      </c>
      <c r="E151" s="37" t="s">
        <v>183</v>
      </c>
    </row>
    <row r="152" spans="1:5" ht="12.75">
      <c r="A152" s="38" t="s">
        <v>59</v>
      </c>
      <c r="E152" s="39" t="s">
        <v>2739</v>
      </c>
    </row>
    <row r="153" spans="1:5" ht="102">
      <c r="A153" t="s">
        <v>61</v>
      </c>
      <c r="E153" s="37" t="s">
        <v>185</v>
      </c>
    </row>
    <row r="154" spans="1:16" ht="25.5">
      <c r="A154" s="26" t="s">
        <v>52</v>
      </c>
      <c s="31" t="s">
        <v>482</v>
      </c>
      <c s="31" t="s">
        <v>228</v>
      </c>
      <c s="26" t="s">
        <v>229</v>
      </c>
      <c s="32" t="s">
        <v>230</v>
      </c>
      <c s="33" t="s">
        <v>182</v>
      </c>
      <c s="34">
        <v>0.007</v>
      </c>
      <c s="35">
        <v>0</v>
      </c>
      <c s="35">
        <f>ROUND(ROUND(H154,2)*ROUND(G154,3),2)</f>
      </c>
      <c s="33" t="s">
        <v>65</v>
      </c>
      <c r="O154">
        <f>(I154*21)/100</f>
      </c>
      <c t="s">
        <v>27</v>
      </c>
    </row>
    <row r="155" spans="1:5" ht="12.75">
      <c r="A155" s="36" t="s">
        <v>58</v>
      </c>
      <c r="E155" s="37" t="s">
        <v>183</v>
      </c>
    </row>
    <row r="156" spans="1:5" ht="12.75">
      <c r="A156" s="38" t="s">
        <v>59</v>
      </c>
      <c r="E156" s="39" t="s">
        <v>2739</v>
      </c>
    </row>
    <row r="157" spans="1:5" ht="102">
      <c r="A157" t="s">
        <v>61</v>
      </c>
      <c r="E157" s="37" t="s">
        <v>185</v>
      </c>
    </row>
    <row r="158" spans="1:16" ht="25.5">
      <c r="A158" s="26" t="s">
        <v>52</v>
      </c>
      <c s="31" t="s">
        <v>487</v>
      </c>
      <c s="31" t="s">
        <v>2740</v>
      </c>
      <c s="26" t="s">
        <v>2741</v>
      </c>
      <c s="32" t="s">
        <v>2742</v>
      </c>
      <c s="33" t="s">
        <v>182</v>
      </c>
      <c s="34">
        <v>0.02</v>
      </c>
      <c s="35">
        <v>0</v>
      </c>
      <c s="35">
        <f>ROUND(ROUND(H158,2)*ROUND(G158,3),2)</f>
      </c>
      <c s="33" t="s">
        <v>65</v>
      </c>
      <c r="O158">
        <f>(I158*21)/100</f>
      </c>
      <c t="s">
        <v>27</v>
      </c>
    </row>
    <row r="159" spans="1:5" ht="12.75">
      <c r="A159" s="36" t="s">
        <v>58</v>
      </c>
      <c r="E159" s="37" t="s">
        <v>183</v>
      </c>
    </row>
    <row r="160" spans="1:5" ht="12.75">
      <c r="A160" s="38" t="s">
        <v>59</v>
      </c>
      <c r="E160" s="39" t="s">
        <v>2743</v>
      </c>
    </row>
    <row r="161" spans="1:5" ht="102">
      <c r="A161" t="s">
        <v>61</v>
      </c>
      <c r="E161" s="37" t="s">
        <v>185</v>
      </c>
    </row>
    <row r="162" spans="1:16" ht="25.5">
      <c r="A162" s="26" t="s">
        <v>52</v>
      </c>
      <c s="31" t="s">
        <v>492</v>
      </c>
      <c s="31" t="s">
        <v>2744</v>
      </c>
      <c s="26" t="s">
        <v>2745</v>
      </c>
      <c s="32" t="s">
        <v>2746</v>
      </c>
      <c s="33" t="s">
        <v>182</v>
      </c>
      <c s="34">
        <v>0.02</v>
      </c>
      <c s="35">
        <v>0</v>
      </c>
      <c s="35">
        <f>ROUND(ROUND(H162,2)*ROUND(G162,3),2)</f>
      </c>
      <c s="33" t="s">
        <v>65</v>
      </c>
      <c r="O162">
        <f>(I162*21)/100</f>
      </c>
      <c t="s">
        <v>27</v>
      </c>
    </row>
    <row r="163" spans="1:5" ht="12.75">
      <c r="A163" s="36" t="s">
        <v>58</v>
      </c>
      <c r="E163" s="37" t="s">
        <v>183</v>
      </c>
    </row>
    <row r="164" spans="1:5" ht="12.75">
      <c r="A164" s="38" t="s">
        <v>59</v>
      </c>
      <c r="E164" s="39" t="s">
        <v>2743</v>
      </c>
    </row>
    <row r="165" spans="1:5" ht="102">
      <c r="A165" t="s">
        <v>61</v>
      </c>
      <c r="E165"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186</v>
      </c>
      <c s="43">
        <f>0+I9</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186</v>
      </c>
      <c s="6"/>
      <c s="18" t="s">
        <v>187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189</v>
      </c>
      <c s="27"/>
      <c s="29" t="s">
        <v>190</v>
      </c>
      <c s="27"/>
      <c s="27"/>
      <c s="27"/>
      <c s="30">
        <f>0+Q9</f>
      </c>
      <c s="27"/>
      <c r="O9">
        <f>0+R9</f>
      </c>
      <c r="Q9">
        <f>0+I10</f>
      </c>
      <c>
        <f>0+O10</f>
      </c>
    </row>
    <row r="10" spans="1:16" ht="12.75">
      <c r="A10" s="26" t="s">
        <v>52</v>
      </c>
      <c s="31" t="s">
        <v>33</v>
      </c>
      <c s="31" t="s">
        <v>191</v>
      </c>
      <c s="26" t="s">
        <v>54</v>
      </c>
      <c s="32" t="s">
        <v>192</v>
      </c>
      <c s="33" t="s">
        <v>82</v>
      </c>
      <c s="34">
        <v>1</v>
      </c>
      <c s="35">
        <v>0</v>
      </c>
      <c s="35">
        <f>ROUND(ROUND(H10,2)*ROUND(G10,3),2)</f>
      </c>
      <c s="33" t="s">
        <v>65</v>
      </c>
      <c r="O10">
        <f>(I10*21)/100</f>
      </c>
      <c t="s">
        <v>27</v>
      </c>
    </row>
    <row r="11" spans="1:5" ht="12.75">
      <c r="A11" s="36" t="s">
        <v>58</v>
      </c>
      <c r="E11" s="37" t="s">
        <v>54</v>
      </c>
    </row>
    <row r="12" spans="1:5" ht="12.75">
      <c r="A12" s="38" t="s">
        <v>59</v>
      </c>
      <c r="E12" s="39" t="s">
        <v>54</v>
      </c>
    </row>
    <row r="13" spans="1:5" ht="89.25">
      <c r="A13" t="s">
        <v>61</v>
      </c>
      <c r="E13" s="37" t="s">
        <v>193</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21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0+O9+O18+O23+O28+O33+O38+O47+O68+O73+O86+O103+O132+O137+O142+O179+O184</f>
      </c>
      <c t="s">
        <v>26</v>
      </c>
    </row>
    <row r="3" spans="1:16" ht="15" customHeight="1">
      <c r="A3" t="s">
        <v>12</v>
      </c>
      <c s="12" t="s">
        <v>14</v>
      </c>
      <c s="13" t="s">
        <v>15</v>
      </c>
      <c s="1"/>
      <c s="14" t="s">
        <v>16</v>
      </c>
      <c s="1"/>
      <c s="9"/>
      <c s="8" t="s">
        <v>2747</v>
      </c>
      <c s="43">
        <f>0+I9+I18+I23+I28+I33+I38+I47+I68+I73+I86+I103+I132+I137+I142+I179+I184</f>
      </c>
      <c s="10"/>
      <c r="O3" t="s">
        <v>23</v>
      </c>
      <c t="s">
        <v>27</v>
      </c>
    </row>
    <row r="4" spans="1:16" ht="15" customHeight="1">
      <c r="A4" t="s">
        <v>17</v>
      </c>
      <c s="12" t="s">
        <v>18</v>
      </c>
      <c s="13" t="s">
        <v>2640</v>
      </c>
      <c s="1"/>
      <c s="14" t="s">
        <v>2641</v>
      </c>
      <c s="1"/>
      <c s="1"/>
      <c s="11"/>
      <c s="11"/>
      <c s="1"/>
      <c r="O4" t="s">
        <v>24</v>
      </c>
      <c t="s">
        <v>27</v>
      </c>
    </row>
    <row r="5" spans="1:16" ht="12.75" customHeight="1">
      <c r="A5" t="s">
        <v>21</v>
      </c>
      <c s="16" t="s">
        <v>22</v>
      </c>
      <c s="17" t="s">
        <v>2747</v>
      </c>
      <c s="6"/>
      <c s="18" t="s">
        <v>2748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2645</v>
      </c>
      <c s="27"/>
      <c s="29" t="s">
        <v>2646</v>
      </c>
      <c s="27"/>
      <c s="27"/>
      <c s="27"/>
      <c s="30">
        <f>0+Q9</f>
      </c>
      <c s="27"/>
      <c r="O9">
        <f>0+R9</f>
      </c>
      <c r="Q9">
        <f>0+I10+I14</f>
      </c>
      <c>
        <f>0+O10+O14</f>
      </c>
    </row>
    <row r="10" spans="1:16" ht="12.75">
      <c r="A10" s="26" t="s">
        <v>52</v>
      </c>
      <c s="31" t="s">
        <v>33</v>
      </c>
      <c s="31" t="s">
        <v>1116</v>
      </c>
      <c s="26" t="s">
        <v>54</v>
      </c>
      <c s="32" t="s">
        <v>1117</v>
      </c>
      <c s="33" t="s">
        <v>71</v>
      </c>
      <c s="34">
        <v>30</v>
      </c>
      <c s="35">
        <v>0</v>
      </c>
      <c s="35">
        <f>ROUND(ROUND(H10,2)*ROUND(G10,3),2)</f>
      </c>
      <c s="33" t="s">
        <v>57</v>
      </c>
      <c r="O10">
        <f>(I10*21)/100</f>
      </c>
      <c t="s">
        <v>27</v>
      </c>
    </row>
    <row r="11" spans="1:5" ht="12.75">
      <c r="A11" s="36" t="s">
        <v>58</v>
      </c>
      <c r="E11" s="37" t="s">
        <v>54</v>
      </c>
    </row>
    <row r="12" spans="1:5" ht="12.75">
      <c r="A12" s="38" t="s">
        <v>59</v>
      </c>
      <c r="E12" s="39" t="s">
        <v>2647</v>
      </c>
    </row>
    <row r="13" spans="1:5" ht="318.75">
      <c r="A13" t="s">
        <v>61</v>
      </c>
      <c r="E13" s="37" t="s">
        <v>532</v>
      </c>
    </row>
    <row r="14" spans="1:16" ht="12.75">
      <c r="A14" s="26" t="s">
        <v>52</v>
      </c>
      <c s="31" t="s">
        <v>27</v>
      </c>
      <c s="31" t="s">
        <v>529</v>
      </c>
      <c s="26" t="s">
        <v>54</v>
      </c>
      <c s="32" t="s">
        <v>530</v>
      </c>
      <c s="33" t="s">
        <v>71</v>
      </c>
      <c s="34">
        <v>112</v>
      </c>
      <c s="35">
        <v>0</v>
      </c>
      <c s="35">
        <f>ROUND(ROUND(H14,2)*ROUND(G14,3),2)</f>
      </c>
      <c s="33" t="s">
        <v>57</v>
      </c>
      <c r="O14">
        <f>(I14*21)/100</f>
      </c>
      <c t="s">
        <v>27</v>
      </c>
    </row>
    <row r="15" spans="1:5" ht="12.75">
      <c r="A15" s="36" t="s">
        <v>58</v>
      </c>
      <c r="E15" s="37" t="s">
        <v>54</v>
      </c>
    </row>
    <row r="16" spans="1:5" ht="12.75">
      <c r="A16" s="38" t="s">
        <v>59</v>
      </c>
      <c r="E16" s="39" t="s">
        <v>2750</v>
      </c>
    </row>
    <row r="17" spans="1:5" ht="318.75">
      <c r="A17" t="s">
        <v>61</v>
      </c>
      <c r="E17" s="37" t="s">
        <v>532</v>
      </c>
    </row>
    <row r="18" spans="1:18" ht="12.75" customHeight="1">
      <c r="A18" s="6" t="s">
        <v>50</v>
      </c>
      <c s="6"/>
      <c s="41" t="s">
        <v>2649</v>
      </c>
      <c s="6"/>
      <c s="29" t="s">
        <v>2650</v>
      </c>
      <c s="6"/>
      <c s="6"/>
      <c s="6"/>
      <c s="42">
        <f>0+Q18</f>
      </c>
      <c s="6"/>
      <c r="O18">
        <f>0+R18</f>
      </c>
      <c r="Q18">
        <f>0+I19</f>
      </c>
      <c>
        <f>0+O19</f>
      </c>
    </row>
    <row r="19" spans="1:16" ht="12.75">
      <c r="A19" s="26" t="s">
        <v>52</v>
      </c>
      <c s="31" t="s">
        <v>26</v>
      </c>
      <c s="31" t="s">
        <v>1366</v>
      </c>
      <c s="26" t="s">
        <v>54</v>
      </c>
      <c s="32" t="s">
        <v>1367</v>
      </c>
      <c s="33" t="s">
        <v>86</v>
      </c>
      <c s="34">
        <v>10</v>
      </c>
      <c s="35">
        <v>0</v>
      </c>
      <c s="35">
        <f>ROUND(ROUND(H19,2)*ROUND(G19,3),2)</f>
      </c>
      <c s="33" t="s">
        <v>57</v>
      </c>
      <c r="O19">
        <f>(I19*21)/100</f>
      </c>
      <c t="s">
        <v>27</v>
      </c>
    </row>
    <row r="20" spans="1:5" ht="12.75">
      <c r="A20" s="36" t="s">
        <v>58</v>
      </c>
      <c r="E20" s="37" t="s">
        <v>54</v>
      </c>
    </row>
    <row r="21" spans="1:5" ht="12.75">
      <c r="A21" s="38" t="s">
        <v>59</v>
      </c>
      <c r="E21" s="39" t="s">
        <v>2751</v>
      </c>
    </row>
    <row r="22" spans="1:5" ht="25.5">
      <c r="A22" t="s">
        <v>61</v>
      </c>
      <c r="E22" s="37" t="s">
        <v>1369</v>
      </c>
    </row>
    <row r="23" spans="1:18" ht="12.75" customHeight="1">
      <c r="A23" s="6" t="s">
        <v>50</v>
      </c>
      <c s="6"/>
      <c s="41" t="s">
        <v>2652</v>
      </c>
      <c s="6"/>
      <c s="29" t="s">
        <v>2653</v>
      </c>
      <c s="6"/>
      <c s="6"/>
      <c s="6"/>
      <c s="42">
        <f>0+Q23</f>
      </c>
      <c s="6"/>
      <c r="O23">
        <f>0+R23</f>
      </c>
      <c r="Q23">
        <f>0+I24</f>
      </c>
      <c>
        <f>0+O24</f>
      </c>
    </row>
    <row r="24" spans="1:16" ht="12.75">
      <c r="A24" s="26" t="s">
        <v>52</v>
      </c>
      <c s="31" t="s">
        <v>37</v>
      </c>
      <c s="31" t="s">
        <v>74</v>
      </c>
      <c s="26" t="s">
        <v>54</v>
      </c>
      <c s="32" t="s">
        <v>75</v>
      </c>
      <c s="33" t="s">
        <v>71</v>
      </c>
      <c s="34">
        <v>136</v>
      </c>
      <c s="35">
        <v>0</v>
      </c>
      <c s="35">
        <f>ROUND(ROUND(H24,2)*ROUND(G24,3),2)</f>
      </c>
      <c s="33" t="s">
        <v>57</v>
      </c>
      <c r="O24">
        <f>(I24*21)/100</f>
      </c>
      <c t="s">
        <v>27</v>
      </c>
    </row>
    <row r="25" spans="1:5" ht="12.75">
      <c r="A25" s="36" t="s">
        <v>58</v>
      </c>
      <c r="E25" s="37" t="s">
        <v>54</v>
      </c>
    </row>
    <row r="26" spans="1:5" ht="12.75">
      <c r="A26" s="38" t="s">
        <v>59</v>
      </c>
      <c r="E26" s="39" t="s">
        <v>2752</v>
      </c>
    </row>
    <row r="27" spans="1:5" ht="229.5">
      <c r="A27" t="s">
        <v>61</v>
      </c>
      <c r="E27" s="37" t="s">
        <v>537</v>
      </c>
    </row>
    <row r="28" spans="1:18" ht="12.75" customHeight="1">
      <c r="A28" s="6" t="s">
        <v>50</v>
      </c>
      <c s="6"/>
      <c s="41" t="s">
        <v>2753</v>
      </c>
      <c s="6"/>
      <c s="29" t="s">
        <v>580</v>
      </c>
      <c s="6"/>
      <c s="6"/>
      <c s="6"/>
      <c s="42">
        <f>0+Q28</f>
      </c>
      <c s="6"/>
      <c r="O28">
        <f>0+R28</f>
      </c>
      <c r="Q28">
        <f>0+I29</f>
      </c>
      <c>
        <f>0+O29</f>
      </c>
    </row>
    <row r="29" spans="1:16" ht="12.75">
      <c r="A29" s="26" t="s">
        <v>52</v>
      </c>
      <c s="31" t="s">
        <v>39</v>
      </c>
      <c s="31" t="s">
        <v>2754</v>
      </c>
      <c s="26" t="s">
        <v>54</v>
      </c>
      <c s="32" t="s">
        <v>2755</v>
      </c>
      <c s="33" t="s">
        <v>71</v>
      </c>
      <c s="34">
        <v>1.5</v>
      </c>
      <c s="35">
        <v>0</v>
      </c>
      <c s="35">
        <f>ROUND(ROUND(H29,2)*ROUND(G29,3),2)</f>
      </c>
      <c s="33" t="s">
        <v>57</v>
      </c>
      <c r="O29">
        <f>(I29*21)/100</f>
      </c>
      <c t="s">
        <v>27</v>
      </c>
    </row>
    <row r="30" spans="1:5" ht="12.75">
      <c r="A30" s="36" t="s">
        <v>58</v>
      </c>
      <c r="E30" s="37" t="s">
        <v>54</v>
      </c>
    </row>
    <row r="31" spans="1:5" ht="12.75">
      <c r="A31" s="38" t="s">
        <v>59</v>
      </c>
      <c r="E31" s="39" t="s">
        <v>2756</v>
      </c>
    </row>
    <row r="32" spans="1:5" ht="369.75">
      <c r="A32" t="s">
        <v>61</v>
      </c>
      <c r="E32" s="37" t="s">
        <v>749</v>
      </c>
    </row>
    <row r="33" spans="1:18" ht="12.75" customHeight="1">
      <c r="A33" s="6" t="s">
        <v>50</v>
      </c>
      <c s="6"/>
      <c s="41" t="s">
        <v>456</v>
      </c>
      <c s="6"/>
      <c s="29" t="s">
        <v>2655</v>
      </c>
      <c s="6"/>
      <c s="6"/>
      <c s="6"/>
      <c s="42">
        <f>0+Q33</f>
      </c>
      <c s="6"/>
      <c r="O33">
        <f>0+R33</f>
      </c>
      <c r="Q33">
        <f>0+I34</f>
      </c>
      <c>
        <f>0+O34</f>
      </c>
    </row>
    <row r="34" spans="1:16" ht="12.75">
      <c r="A34" s="26" t="s">
        <v>52</v>
      </c>
      <c s="31" t="s">
        <v>41</v>
      </c>
      <c s="31" t="s">
        <v>678</v>
      </c>
      <c s="26" t="s">
        <v>54</v>
      </c>
      <c s="32" t="s">
        <v>679</v>
      </c>
      <c s="33" t="s">
        <v>56</v>
      </c>
      <c s="34">
        <v>2</v>
      </c>
      <c s="35">
        <v>0</v>
      </c>
      <c s="35">
        <f>ROUND(ROUND(H34,2)*ROUND(G34,3),2)</f>
      </c>
      <c s="33" t="s">
        <v>57</v>
      </c>
      <c r="O34">
        <f>(I34*21)/100</f>
      </c>
      <c t="s">
        <v>27</v>
      </c>
    </row>
    <row r="35" spans="1:5" ht="12.75">
      <c r="A35" s="36" t="s">
        <v>58</v>
      </c>
      <c r="E35" s="37" t="s">
        <v>54</v>
      </c>
    </row>
    <row r="36" spans="1:5" ht="12.75">
      <c r="A36" s="38" t="s">
        <v>59</v>
      </c>
      <c r="E36" s="39" t="s">
        <v>2757</v>
      </c>
    </row>
    <row r="37" spans="1:5" ht="12.75">
      <c r="A37" t="s">
        <v>61</v>
      </c>
      <c r="E37" s="37" t="s">
        <v>67</v>
      </c>
    </row>
    <row r="38" spans="1:18" ht="12.75" customHeight="1">
      <c r="A38" s="6" t="s">
        <v>50</v>
      </c>
      <c s="6"/>
      <c s="41" t="s">
        <v>2657</v>
      </c>
      <c s="6"/>
      <c s="29" t="s">
        <v>2658</v>
      </c>
      <c s="6"/>
      <c s="6"/>
      <c s="6"/>
      <c s="42">
        <f>0+Q38</f>
      </c>
      <c s="6"/>
      <c r="O38">
        <f>0+R38</f>
      </c>
      <c r="Q38">
        <f>0+I39+I43</f>
      </c>
      <c>
        <f>0+O39+O43</f>
      </c>
    </row>
    <row r="39" spans="1:16" ht="25.5">
      <c r="A39" s="26" t="s">
        <v>52</v>
      </c>
      <c s="31" t="s">
        <v>90</v>
      </c>
      <c s="31" t="s">
        <v>2659</v>
      </c>
      <c s="26" t="s">
        <v>54</v>
      </c>
      <c s="32" t="s">
        <v>2660</v>
      </c>
      <c s="33" t="s">
        <v>82</v>
      </c>
      <c s="34">
        <v>4</v>
      </c>
      <c s="35">
        <v>0</v>
      </c>
      <c s="35">
        <f>ROUND(ROUND(H39,2)*ROUND(G39,3),2)</f>
      </c>
      <c s="33" t="s">
        <v>57</v>
      </c>
      <c r="O39">
        <f>(I39*21)/100</f>
      </c>
      <c t="s">
        <v>27</v>
      </c>
    </row>
    <row r="40" spans="1:5" ht="12.75">
      <c r="A40" s="36" t="s">
        <v>58</v>
      </c>
      <c r="E40" s="37" t="s">
        <v>54</v>
      </c>
    </row>
    <row r="41" spans="1:5" ht="12.75">
      <c r="A41" s="38" t="s">
        <v>59</v>
      </c>
      <c r="E41" s="39" t="s">
        <v>2661</v>
      </c>
    </row>
    <row r="42" spans="1:5" ht="76.5">
      <c r="A42" t="s">
        <v>61</v>
      </c>
      <c r="E42" s="37" t="s">
        <v>83</v>
      </c>
    </row>
    <row r="43" spans="1:16" ht="12.75">
      <c r="A43" s="26" t="s">
        <v>52</v>
      </c>
      <c s="31" t="s">
        <v>95</v>
      </c>
      <c s="31" t="s">
        <v>1375</v>
      </c>
      <c s="26" t="s">
        <v>54</v>
      </c>
      <c s="32" t="s">
        <v>1376</v>
      </c>
      <c s="33" t="s">
        <v>82</v>
      </c>
      <c s="34">
        <v>12</v>
      </c>
      <c s="35">
        <v>0</v>
      </c>
      <c s="35">
        <f>ROUND(ROUND(H43,2)*ROUND(G43,3),2)</f>
      </c>
      <c s="33" t="s">
        <v>57</v>
      </c>
      <c r="O43">
        <f>(I43*21)/100</f>
      </c>
      <c t="s">
        <v>27</v>
      </c>
    </row>
    <row r="44" spans="1:5" ht="12.75">
      <c r="A44" s="36" t="s">
        <v>58</v>
      </c>
      <c r="E44" s="37" t="s">
        <v>54</v>
      </c>
    </row>
    <row r="45" spans="1:5" ht="12.75">
      <c r="A45" s="38" t="s">
        <v>59</v>
      </c>
      <c r="E45" s="39" t="s">
        <v>2758</v>
      </c>
    </row>
    <row r="46" spans="1:5" ht="76.5">
      <c r="A46" t="s">
        <v>61</v>
      </c>
      <c r="E46" s="37" t="s">
        <v>83</v>
      </c>
    </row>
    <row r="47" spans="1:18" ht="12.75" customHeight="1">
      <c r="A47" s="6" t="s">
        <v>50</v>
      </c>
      <c s="6"/>
      <c s="41" t="s">
        <v>2327</v>
      </c>
      <c s="6"/>
      <c s="29" t="s">
        <v>2663</v>
      </c>
      <c s="6"/>
      <c s="6"/>
      <c s="6"/>
      <c s="42">
        <f>0+Q47</f>
      </c>
      <c s="6"/>
      <c r="O47">
        <f>0+R47</f>
      </c>
      <c r="Q47">
        <f>0+I48+I52+I56+I60+I64</f>
      </c>
      <c>
        <f>0+O48+O52+O56+O60+O64</f>
      </c>
    </row>
    <row r="48" spans="1:16" ht="12.75">
      <c r="A48" s="26" t="s">
        <v>52</v>
      </c>
      <c s="31" t="s">
        <v>44</v>
      </c>
      <c s="31" t="s">
        <v>1378</v>
      </c>
      <c s="26" t="s">
        <v>54</v>
      </c>
      <c s="32" t="s">
        <v>1379</v>
      </c>
      <c s="33" t="s">
        <v>86</v>
      </c>
      <c s="34">
        <v>252</v>
      </c>
      <c s="35">
        <v>0</v>
      </c>
      <c s="35">
        <f>ROUND(ROUND(H48,2)*ROUND(G48,3),2)</f>
      </c>
      <c s="33" t="s">
        <v>57</v>
      </c>
      <c r="O48">
        <f>(I48*21)/100</f>
      </c>
      <c t="s">
        <v>27</v>
      </c>
    </row>
    <row r="49" spans="1:5" ht="12.75">
      <c r="A49" s="36" t="s">
        <v>58</v>
      </c>
      <c r="E49" s="37" t="s">
        <v>54</v>
      </c>
    </row>
    <row r="50" spans="1:5" ht="12.75">
      <c r="A50" s="38" t="s">
        <v>59</v>
      </c>
      <c r="E50" s="39" t="s">
        <v>2759</v>
      </c>
    </row>
    <row r="51" spans="1:5" ht="102">
      <c r="A51" t="s">
        <v>61</v>
      </c>
      <c r="E51" s="37" t="s">
        <v>1381</v>
      </c>
    </row>
    <row r="52" spans="1:16" ht="12.75">
      <c r="A52" s="26" t="s">
        <v>52</v>
      </c>
      <c s="31" t="s">
        <v>46</v>
      </c>
      <c s="31" t="s">
        <v>2665</v>
      </c>
      <c s="26" t="s">
        <v>54</v>
      </c>
      <c s="32" t="s">
        <v>2666</v>
      </c>
      <c s="33" t="s">
        <v>86</v>
      </c>
      <c s="34">
        <v>16</v>
      </c>
      <c s="35">
        <v>0</v>
      </c>
      <c s="35">
        <f>ROUND(ROUND(H52,2)*ROUND(G52,3),2)</f>
      </c>
      <c s="33" t="s">
        <v>57</v>
      </c>
      <c r="O52">
        <f>(I52*21)/100</f>
      </c>
      <c t="s">
        <v>27</v>
      </c>
    </row>
    <row r="53" spans="1:5" ht="12.75">
      <c r="A53" s="36" t="s">
        <v>58</v>
      </c>
      <c r="E53" s="37" t="s">
        <v>54</v>
      </c>
    </row>
    <row r="54" spans="1:5" ht="12.75">
      <c r="A54" s="38" t="s">
        <v>59</v>
      </c>
      <c r="E54" s="39" t="s">
        <v>2760</v>
      </c>
    </row>
    <row r="55" spans="1:5" ht="102">
      <c r="A55" t="s">
        <v>61</v>
      </c>
      <c r="E55" s="37" t="s">
        <v>2668</v>
      </c>
    </row>
    <row r="56" spans="1:16" ht="12.75">
      <c r="A56" s="26" t="s">
        <v>52</v>
      </c>
      <c s="31" t="s">
        <v>48</v>
      </c>
      <c s="31" t="s">
        <v>1382</v>
      </c>
      <c s="26" t="s">
        <v>54</v>
      </c>
      <c s="32" t="s">
        <v>1383</v>
      </c>
      <c s="33" t="s">
        <v>86</v>
      </c>
      <c s="34">
        <v>252</v>
      </c>
      <c s="35">
        <v>0</v>
      </c>
      <c s="35">
        <f>ROUND(ROUND(H56,2)*ROUND(G56,3),2)</f>
      </c>
      <c s="33" t="s">
        <v>57</v>
      </c>
      <c r="O56">
        <f>(I56*21)/100</f>
      </c>
      <c t="s">
        <v>27</v>
      </c>
    </row>
    <row r="57" spans="1:5" ht="12.75">
      <c r="A57" s="36" t="s">
        <v>58</v>
      </c>
      <c r="E57" s="37" t="s">
        <v>54</v>
      </c>
    </row>
    <row r="58" spans="1:5" ht="12.75">
      <c r="A58" s="38" t="s">
        <v>59</v>
      </c>
      <c r="E58" s="39" t="s">
        <v>2759</v>
      </c>
    </row>
    <row r="59" spans="1:5" ht="140.25">
      <c r="A59" t="s">
        <v>61</v>
      </c>
      <c r="E59" s="37" t="s">
        <v>1385</v>
      </c>
    </row>
    <row r="60" spans="1:16" ht="25.5">
      <c r="A60" s="26" t="s">
        <v>52</v>
      </c>
      <c s="31" t="s">
        <v>111</v>
      </c>
      <c s="31" t="s">
        <v>1386</v>
      </c>
      <c s="26" t="s">
        <v>54</v>
      </c>
      <c s="32" t="s">
        <v>1387</v>
      </c>
      <c s="33" t="s">
        <v>86</v>
      </c>
      <c s="34">
        <v>252</v>
      </c>
      <c s="35">
        <v>0</v>
      </c>
      <c s="35">
        <f>ROUND(ROUND(H60,2)*ROUND(G60,3),2)</f>
      </c>
      <c s="33" t="s">
        <v>57</v>
      </c>
      <c r="O60">
        <f>(I60*21)/100</f>
      </c>
      <c t="s">
        <v>27</v>
      </c>
    </row>
    <row r="61" spans="1:5" ht="12.75">
      <c r="A61" s="36" t="s">
        <v>58</v>
      </c>
      <c r="E61" s="37" t="s">
        <v>54</v>
      </c>
    </row>
    <row r="62" spans="1:5" ht="12.75">
      <c r="A62" s="38" t="s">
        <v>59</v>
      </c>
      <c r="E62" s="39" t="s">
        <v>2759</v>
      </c>
    </row>
    <row r="63" spans="1:5" ht="76.5">
      <c r="A63" t="s">
        <v>61</v>
      </c>
      <c r="E63" s="37" t="s">
        <v>1389</v>
      </c>
    </row>
    <row r="64" spans="1:16" ht="25.5">
      <c r="A64" s="26" t="s">
        <v>52</v>
      </c>
      <c s="31" t="s">
        <v>115</v>
      </c>
      <c s="31" t="s">
        <v>2670</v>
      </c>
      <c s="26" t="s">
        <v>54</v>
      </c>
      <c s="32" t="s">
        <v>2671</v>
      </c>
      <c s="33" t="s">
        <v>86</v>
      </c>
      <c s="34">
        <v>252</v>
      </c>
      <c s="35">
        <v>0</v>
      </c>
      <c s="35">
        <f>ROUND(ROUND(H64,2)*ROUND(G64,3),2)</f>
      </c>
      <c s="33" t="s">
        <v>65</v>
      </c>
      <c r="O64">
        <f>(I64*21)/100</f>
      </c>
      <c t="s">
        <v>27</v>
      </c>
    </row>
    <row r="65" spans="1:5" ht="12.75">
      <c r="A65" s="36" t="s">
        <v>58</v>
      </c>
      <c r="E65" s="37" t="s">
        <v>54</v>
      </c>
    </row>
    <row r="66" spans="1:5" ht="12.75">
      <c r="A66" s="38" t="s">
        <v>59</v>
      </c>
      <c r="E66" s="39" t="s">
        <v>2759</v>
      </c>
    </row>
    <row r="67" spans="1:5" ht="63.75">
      <c r="A67" t="s">
        <v>61</v>
      </c>
      <c r="E67" s="37" t="s">
        <v>2672</v>
      </c>
    </row>
    <row r="68" spans="1:18" ht="12.75" customHeight="1">
      <c r="A68" s="6" t="s">
        <v>50</v>
      </c>
      <c s="6"/>
      <c s="41" t="s">
        <v>2673</v>
      </c>
      <c s="6"/>
      <c s="29" t="s">
        <v>2674</v>
      </c>
      <c s="6"/>
      <c s="6"/>
      <c s="6"/>
      <c s="42">
        <f>0+Q68</f>
      </c>
      <c s="6"/>
      <c r="O68">
        <f>0+R68</f>
      </c>
      <c r="Q68">
        <f>0+I69</f>
      </c>
      <c>
        <f>0+O69</f>
      </c>
    </row>
    <row r="69" spans="1:16" ht="25.5">
      <c r="A69" s="26" t="s">
        <v>52</v>
      </c>
      <c s="31" t="s">
        <v>119</v>
      </c>
      <c s="31" t="s">
        <v>2675</v>
      </c>
      <c s="26" t="s">
        <v>54</v>
      </c>
      <c s="32" t="s">
        <v>2676</v>
      </c>
      <c s="33" t="s">
        <v>82</v>
      </c>
      <c s="34">
        <v>3</v>
      </c>
      <c s="35">
        <v>0</v>
      </c>
      <c s="35">
        <f>ROUND(ROUND(H69,2)*ROUND(G69,3),2)</f>
      </c>
      <c s="33" t="s">
        <v>57</v>
      </c>
      <c r="O69">
        <f>(I69*21)/100</f>
      </c>
      <c t="s">
        <v>27</v>
      </c>
    </row>
    <row r="70" spans="1:5" ht="12.75">
      <c r="A70" s="36" t="s">
        <v>58</v>
      </c>
      <c r="E70" s="37" t="s">
        <v>54</v>
      </c>
    </row>
    <row r="71" spans="1:5" ht="12.75">
      <c r="A71" s="38" t="s">
        <v>59</v>
      </c>
      <c r="E71" s="39" t="s">
        <v>2761</v>
      </c>
    </row>
    <row r="72" spans="1:5" ht="38.25">
      <c r="A72" t="s">
        <v>61</v>
      </c>
      <c r="E72" s="37" t="s">
        <v>2678</v>
      </c>
    </row>
    <row r="73" spans="1:18" ht="12.75" customHeight="1">
      <c r="A73" s="6" t="s">
        <v>50</v>
      </c>
      <c s="6"/>
      <c s="41" t="s">
        <v>2679</v>
      </c>
      <c s="6"/>
      <c s="29" t="s">
        <v>2680</v>
      </c>
      <c s="6"/>
      <c s="6"/>
      <c s="6"/>
      <c s="42">
        <f>0+Q73</f>
      </c>
      <c s="6"/>
      <c r="O73">
        <f>0+R73</f>
      </c>
      <c r="Q73">
        <f>0+I74+I78+I82</f>
      </c>
      <c>
        <f>0+O74+O78+O82</f>
      </c>
    </row>
    <row r="74" spans="1:16" ht="12.75">
      <c r="A74" s="26" t="s">
        <v>52</v>
      </c>
      <c s="31" t="s">
        <v>123</v>
      </c>
      <c s="31" t="s">
        <v>2681</v>
      </c>
      <c s="26" t="s">
        <v>54</v>
      </c>
      <c s="32" t="s">
        <v>2682</v>
      </c>
      <c s="33" t="s">
        <v>82</v>
      </c>
      <c s="34">
        <v>120</v>
      </c>
      <c s="35">
        <v>0</v>
      </c>
      <c s="35">
        <f>ROUND(ROUND(H74,2)*ROUND(G74,3),2)</f>
      </c>
      <c s="33" t="s">
        <v>57</v>
      </c>
      <c r="O74">
        <f>(I74*21)/100</f>
      </c>
      <c t="s">
        <v>27</v>
      </c>
    </row>
    <row r="75" spans="1:5" ht="12.75">
      <c r="A75" s="36" t="s">
        <v>58</v>
      </c>
      <c r="E75" s="37" t="s">
        <v>54</v>
      </c>
    </row>
    <row r="76" spans="1:5" ht="12.75">
      <c r="A76" s="38" t="s">
        <v>59</v>
      </c>
      <c r="E76" s="39" t="s">
        <v>2762</v>
      </c>
    </row>
    <row r="77" spans="1:5" ht="102">
      <c r="A77" t="s">
        <v>61</v>
      </c>
      <c r="E77" s="37" t="s">
        <v>2684</v>
      </c>
    </row>
    <row r="78" spans="1:16" ht="25.5">
      <c r="A78" s="26" t="s">
        <v>52</v>
      </c>
      <c s="31" t="s">
        <v>129</v>
      </c>
      <c s="31" t="s">
        <v>2685</v>
      </c>
      <c s="26" t="s">
        <v>54</v>
      </c>
      <c s="32" t="s">
        <v>2686</v>
      </c>
      <c s="33" t="s">
        <v>82</v>
      </c>
      <c s="34">
        <v>4</v>
      </c>
      <c s="35">
        <v>0</v>
      </c>
      <c s="35">
        <f>ROUND(ROUND(H78,2)*ROUND(G78,3),2)</f>
      </c>
      <c s="33" t="s">
        <v>57</v>
      </c>
      <c r="O78">
        <f>(I78*21)/100</f>
      </c>
      <c t="s">
        <v>27</v>
      </c>
    </row>
    <row r="79" spans="1:5" ht="12.75">
      <c r="A79" s="36" t="s">
        <v>58</v>
      </c>
      <c r="E79" s="37" t="s">
        <v>54</v>
      </c>
    </row>
    <row r="80" spans="1:5" ht="12.75">
      <c r="A80" s="38" t="s">
        <v>59</v>
      </c>
      <c r="E80" s="39" t="s">
        <v>2763</v>
      </c>
    </row>
    <row r="81" spans="1:5" ht="102">
      <c r="A81" t="s">
        <v>61</v>
      </c>
      <c r="E81" s="37" t="s">
        <v>1381</v>
      </c>
    </row>
    <row r="82" spans="1:16" ht="12.75">
      <c r="A82" s="26" t="s">
        <v>52</v>
      </c>
      <c s="31" t="s">
        <v>133</v>
      </c>
      <c s="31" t="s">
        <v>905</v>
      </c>
      <c s="26" t="s">
        <v>54</v>
      </c>
      <c s="32" t="s">
        <v>906</v>
      </c>
      <c s="33" t="s">
        <v>86</v>
      </c>
      <c s="34">
        <v>17</v>
      </c>
      <c s="35">
        <v>0</v>
      </c>
      <c s="35">
        <f>ROUND(ROUND(H82,2)*ROUND(G82,3),2)</f>
      </c>
      <c s="33" t="s">
        <v>57</v>
      </c>
      <c r="O82">
        <f>(I82*21)/100</f>
      </c>
      <c t="s">
        <v>27</v>
      </c>
    </row>
    <row r="83" spans="1:5" ht="12.75">
      <c r="A83" s="36" t="s">
        <v>58</v>
      </c>
      <c r="E83" s="37" t="s">
        <v>54</v>
      </c>
    </row>
    <row r="84" spans="1:5" ht="12.75">
      <c r="A84" s="38" t="s">
        <v>59</v>
      </c>
      <c r="E84" s="39" t="s">
        <v>2764</v>
      </c>
    </row>
    <row r="85" spans="1:5" ht="127.5">
      <c r="A85" t="s">
        <v>61</v>
      </c>
      <c r="E85" s="37" t="s">
        <v>908</v>
      </c>
    </row>
    <row r="86" spans="1:18" ht="12.75" customHeight="1">
      <c r="A86" s="6" t="s">
        <v>50</v>
      </c>
      <c s="6"/>
      <c s="41" t="s">
        <v>2688</v>
      </c>
      <c s="6"/>
      <c s="29" t="s">
        <v>2689</v>
      </c>
      <c s="6"/>
      <c s="6"/>
      <c s="6"/>
      <c s="42">
        <f>0+Q86</f>
      </c>
      <c s="6"/>
      <c r="O86">
        <f>0+R86</f>
      </c>
      <c r="Q86">
        <f>0+I87+I91+I95+I99</f>
      </c>
      <c>
        <f>0+O87+O91+O95+O99</f>
      </c>
    </row>
    <row r="87" spans="1:16" ht="12.75">
      <c r="A87" s="26" t="s">
        <v>52</v>
      </c>
      <c s="31" t="s">
        <v>137</v>
      </c>
      <c s="31" t="s">
        <v>910</v>
      </c>
      <c s="26" t="s">
        <v>54</v>
      </c>
      <c s="32" t="s">
        <v>911</v>
      </c>
      <c s="33" t="s">
        <v>86</v>
      </c>
      <c s="34">
        <v>90</v>
      </c>
      <c s="35">
        <v>0</v>
      </c>
      <c s="35">
        <f>ROUND(ROUND(H87,2)*ROUND(G87,3),2)</f>
      </c>
      <c s="33" t="s">
        <v>57</v>
      </c>
      <c r="O87">
        <f>(I87*21)/100</f>
      </c>
      <c t="s">
        <v>27</v>
      </c>
    </row>
    <row r="88" spans="1:5" ht="12.75">
      <c r="A88" s="36" t="s">
        <v>58</v>
      </c>
      <c r="E88" s="37" t="s">
        <v>54</v>
      </c>
    </row>
    <row r="89" spans="1:5" ht="12.75">
      <c r="A89" s="38" t="s">
        <v>59</v>
      </c>
      <c r="E89" s="39" t="s">
        <v>2765</v>
      </c>
    </row>
    <row r="90" spans="1:5" ht="127.5">
      <c r="A90" t="s">
        <v>61</v>
      </c>
      <c r="E90" s="37" t="s">
        <v>913</v>
      </c>
    </row>
    <row r="91" spans="1:16" ht="12.75">
      <c r="A91" s="26" t="s">
        <v>52</v>
      </c>
      <c s="31" t="s">
        <v>141</v>
      </c>
      <c s="31" t="s">
        <v>2766</v>
      </c>
      <c s="26" t="s">
        <v>54</v>
      </c>
      <c s="32" t="s">
        <v>2767</v>
      </c>
      <c s="33" t="s">
        <v>82</v>
      </c>
      <c s="34">
        <v>6</v>
      </c>
      <c s="35">
        <v>0</v>
      </c>
      <c s="35">
        <f>ROUND(ROUND(H91,2)*ROUND(G91,3),2)</f>
      </c>
      <c s="33" t="s">
        <v>57</v>
      </c>
      <c r="O91">
        <f>(I91*21)/100</f>
      </c>
      <c t="s">
        <v>27</v>
      </c>
    </row>
    <row r="92" spans="1:5" ht="12.75">
      <c r="A92" s="36" t="s">
        <v>58</v>
      </c>
      <c r="E92" s="37" t="s">
        <v>54</v>
      </c>
    </row>
    <row r="93" spans="1:5" ht="12.75">
      <c r="A93" s="38" t="s">
        <v>59</v>
      </c>
      <c r="E93" s="39" t="s">
        <v>2768</v>
      </c>
    </row>
    <row r="94" spans="1:5" ht="102">
      <c r="A94" t="s">
        <v>61</v>
      </c>
      <c r="E94" s="37" t="s">
        <v>918</v>
      </c>
    </row>
    <row r="95" spans="1:16" ht="12.75">
      <c r="A95" s="26" t="s">
        <v>52</v>
      </c>
      <c s="31" t="s">
        <v>145</v>
      </c>
      <c s="31" t="s">
        <v>920</v>
      </c>
      <c s="26" t="s">
        <v>54</v>
      </c>
      <c s="32" t="s">
        <v>921</v>
      </c>
      <c s="33" t="s">
        <v>82</v>
      </c>
      <c s="34">
        <v>16</v>
      </c>
      <c s="35">
        <v>0</v>
      </c>
      <c s="35">
        <f>ROUND(ROUND(H95,2)*ROUND(G95,3),2)</f>
      </c>
      <c s="33" t="s">
        <v>57</v>
      </c>
      <c r="O95">
        <f>(I95*21)/100</f>
      </c>
      <c t="s">
        <v>27</v>
      </c>
    </row>
    <row r="96" spans="1:5" ht="12.75">
      <c r="A96" s="36" t="s">
        <v>58</v>
      </c>
      <c r="E96" s="37" t="s">
        <v>54</v>
      </c>
    </row>
    <row r="97" spans="1:5" ht="12.75">
      <c r="A97" s="38" t="s">
        <v>59</v>
      </c>
      <c r="E97" s="39" t="s">
        <v>2769</v>
      </c>
    </row>
    <row r="98" spans="1:5" ht="76.5">
      <c r="A98" t="s">
        <v>61</v>
      </c>
      <c r="E98" s="37" t="s">
        <v>923</v>
      </c>
    </row>
    <row r="99" spans="1:16" ht="12.75">
      <c r="A99" s="26" t="s">
        <v>52</v>
      </c>
      <c s="31" t="s">
        <v>149</v>
      </c>
      <c s="31" t="s">
        <v>925</v>
      </c>
      <c s="26" t="s">
        <v>54</v>
      </c>
      <c s="32" t="s">
        <v>926</v>
      </c>
      <c s="33" t="s">
        <v>82</v>
      </c>
      <c s="34">
        <v>16</v>
      </c>
      <c s="35">
        <v>0</v>
      </c>
      <c s="35">
        <f>ROUND(ROUND(H99,2)*ROUND(G99,3),2)</f>
      </c>
      <c s="33" t="s">
        <v>57</v>
      </c>
      <c r="O99">
        <f>(I99*21)/100</f>
      </c>
      <c t="s">
        <v>27</v>
      </c>
    </row>
    <row r="100" spans="1:5" ht="12.75">
      <c r="A100" s="36" t="s">
        <v>58</v>
      </c>
      <c r="E100" s="37" t="s">
        <v>54</v>
      </c>
    </row>
    <row r="101" spans="1:5" ht="12.75">
      <c r="A101" s="38" t="s">
        <v>59</v>
      </c>
      <c r="E101" s="39" t="s">
        <v>2769</v>
      </c>
    </row>
    <row r="102" spans="1:5" ht="102">
      <c r="A102" t="s">
        <v>61</v>
      </c>
      <c r="E102" s="37" t="s">
        <v>928</v>
      </c>
    </row>
    <row r="103" spans="1:18" ht="12.75" customHeight="1">
      <c r="A103" s="6" t="s">
        <v>50</v>
      </c>
      <c s="6"/>
      <c s="41" t="s">
        <v>2261</v>
      </c>
      <c s="6"/>
      <c s="29" t="s">
        <v>2692</v>
      </c>
      <c s="6"/>
      <c s="6"/>
      <c s="6"/>
      <c s="42">
        <f>0+Q103</f>
      </c>
      <c s="6"/>
      <c r="O103">
        <f>0+R103</f>
      </c>
      <c r="Q103">
        <f>0+I104+I108+I112+I116+I120+I124+I128</f>
      </c>
      <c>
        <f>0+O104+O108+O112+O116+O120+O124+O128</f>
      </c>
    </row>
    <row r="104" spans="1:16" ht="25.5">
      <c r="A104" s="26" t="s">
        <v>52</v>
      </c>
      <c s="31" t="s">
        <v>153</v>
      </c>
      <c s="31" t="s">
        <v>2770</v>
      </c>
      <c s="26" t="s">
        <v>54</v>
      </c>
      <c s="32" t="s">
        <v>2771</v>
      </c>
      <c s="33" t="s">
        <v>82</v>
      </c>
      <c s="34">
        <v>1</v>
      </c>
      <c s="35">
        <v>0</v>
      </c>
      <c s="35">
        <f>ROUND(ROUND(H104,2)*ROUND(G104,3),2)</f>
      </c>
      <c s="33" t="s">
        <v>57</v>
      </c>
      <c r="O104">
        <f>(I104*21)/100</f>
      </c>
      <c t="s">
        <v>27</v>
      </c>
    </row>
    <row r="105" spans="1:5" ht="12.75">
      <c r="A105" s="36" t="s">
        <v>58</v>
      </c>
      <c r="E105" s="37" t="s">
        <v>54</v>
      </c>
    </row>
    <row r="106" spans="1:5" ht="12.75">
      <c r="A106" s="38" t="s">
        <v>59</v>
      </c>
      <c r="E106" s="39" t="s">
        <v>2708</v>
      </c>
    </row>
    <row r="107" spans="1:5" ht="102">
      <c r="A107" t="s">
        <v>61</v>
      </c>
      <c r="E107" s="37" t="s">
        <v>2338</v>
      </c>
    </row>
    <row r="108" spans="1:16" ht="12.75">
      <c r="A108" s="26" t="s">
        <v>52</v>
      </c>
      <c s="31" t="s">
        <v>159</v>
      </c>
      <c s="31" t="s">
        <v>2772</v>
      </c>
      <c s="26" t="s">
        <v>54</v>
      </c>
      <c s="32" t="s">
        <v>2773</v>
      </c>
      <c s="33" t="s">
        <v>82</v>
      </c>
      <c s="34">
        <v>10</v>
      </c>
      <c s="35">
        <v>0</v>
      </c>
      <c s="35">
        <f>ROUND(ROUND(H108,2)*ROUND(G108,3),2)</f>
      </c>
      <c s="33" t="s">
        <v>57</v>
      </c>
      <c r="O108">
        <f>(I108*21)/100</f>
      </c>
      <c t="s">
        <v>27</v>
      </c>
    </row>
    <row r="109" spans="1:5" ht="12.75">
      <c r="A109" s="36" t="s">
        <v>58</v>
      </c>
      <c r="E109" s="37" t="s">
        <v>54</v>
      </c>
    </row>
    <row r="110" spans="1:5" ht="12.75">
      <c r="A110" s="38" t="s">
        <v>59</v>
      </c>
      <c r="E110" s="39" t="s">
        <v>2774</v>
      </c>
    </row>
    <row r="111" spans="1:5" ht="89.25">
      <c r="A111" t="s">
        <v>61</v>
      </c>
      <c r="E111" s="37" t="s">
        <v>2775</v>
      </c>
    </row>
    <row r="112" spans="1:16" ht="12.75">
      <c r="A112" s="26" t="s">
        <v>52</v>
      </c>
      <c s="31" t="s">
        <v>164</v>
      </c>
      <c s="31" t="s">
        <v>2693</v>
      </c>
      <c s="26" t="s">
        <v>54</v>
      </c>
      <c s="32" t="s">
        <v>2694</v>
      </c>
      <c s="33" t="s">
        <v>86</v>
      </c>
      <c s="34">
        <v>124</v>
      </c>
      <c s="35">
        <v>0</v>
      </c>
      <c s="35">
        <f>ROUND(ROUND(H112,2)*ROUND(G112,3),2)</f>
      </c>
      <c s="33" t="s">
        <v>65</v>
      </c>
      <c r="O112">
        <f>(I112*21)/100</f>
      </c>
      <c t="s">
        <v>27</v>
      </c>
    </row>
    <row r="113" spans="1:5" ht="12.75">
      <c r="A113" s="36" t="s">
        <v>58</v>
      </c>
      <c r="E113" s="37" t="s">
        <v>54</v>
      </c>
    </row>
    <row r="114" spans="1:5" ht="12.75">
      <c r="A114" s="38" t="s">
        <v>59</v>
      </c>
      <c r="E114" s="39" t="s">
        <v>2776</v>
      </c>
    </row>
    <row r="115" spans="1:5" ht="38.25">
      <c r="A115" t="s">
        <v>61</v>
      </c>
      <c r="E115" s="37" t="s">
        <v>2696</v>
      </c>
    </row>
    <row r="116" spans="1:16" ht="12.75">
      <c r="A116" s="26" t="s">
        <v>52</v>
      </c>
      <c s="31" t="s">
        <v>168</v>
      </c>
      <c s="31" t="s">
        <v>2697</v>
      </c>
      <c s="26" t="s">
        <v>54</v>
      </c>
      <c s="32" t="s">
        <v>2698</v>
      </c>
      <c s="33" t="s">
        <v>82</v>
      </c>
      <c s="34">
        <v>1</v>
      </c>
      <c s="35">
        <v>0</v>
      </c>
      <c s="35">
        <f>ROUND(ROUND(H116,2)*ROUND(G116,3),2)</f>
      </c>
      <c s="33" t="s">
        <v>65</v>
      </c>
      <c r="O116">
        <f>(I116*21)/100</f>
      </c>
      <c t="s">
        <v>27</v>
      </c>
    </row>
    <row r="117" spans="1:5" ht="12.75">
      <c r="A117" s="36" t="s">
        <v>58</v>
      </c>
      <c r="E117" s="37" t="s">
        <v>54</v>
      </c>
    </row>
    <row r="118" spans="1:5" ht="12.75">
      <c r="A118" s="38" t="s">
        <v>59</v>
      </c>
      <c r="E118" s="39" t="s">
        <v>2677</v>
      </c>
    </row>
    <row r="119" spans="1:5" ht="38.25">
      <c r="A119" t="s">
        <v>61</v>
      </c>
      <c r="E119" s="37" t="s">
        <v>2699</v>
      </c>
    </row>
    <row r="120" spans="1:16" ht="25.5">
      <c r="A120" s="26" t="s">
        <v>52</v>
      </c>
      <c s="31" t="s">
        <v>172</v>
      </c>
      <c s="31" t="s">
        <v>2700</v>
      </c>
      <c s="26" t="s">
        <v>54</v>
      </c>
      <c s="32" t="s">
        <v>2701</v>
      </c>
      <c s="33" t="s">
        <v>82</v>
      </c>
      <c s="34">
        <v>1</v>
      </c>
      <c s="35">
        <v>0</v>
      </c>
      <c s="35">
        <f>ROUND(ROUND(H120,2)*ROUND(G120,3),2)</f>
      </c>
      <c s="33" t="s">
        <v>65</v>
      </c>
      <c r="O120">
        <f>(I120*21)/100</f>
      </c>
      <c t="s">
        <v>27</v>
      </c>
    </row>
    <row r="121" spans="1:5" ht="12.75">
      <c r="A121" s="36" t="s">
        <v>58</v>
      </c>
      <c r="E121" s="37" t="s">
        <v>54</v>
      </c>
    </row>
    <row r="122" spans="1:5" ht="12.75">
      <c r="A122" s="38" t="s">
        <v>59</v>
      </c>
      <c r="E122" s="39" t="s">
        <v>2677</v>
      </c>
    </row>
    <row r="123" spans="1:5" ht="38.25">
      <c r="A123" t="s">
        <v>61</v>
      </c>
      <c r="E123" s="37" t="s">
        <v>2699</v>
      </c>
    </row>
    <row r="124" spans="1:16" ht="25.5">
      <c r="A124" s="26" t="s">
        <v>52</v>
      </c>
      <c s="31" t="s">
        <v>178</v>
      </c>
      <c s="31" t="s">
        <v>2777</v>
      </c>
      <c s="26" t="s">
        <v>54</v>
      </c>
      <c s="32" t="s">
        <v>2778</v>
      </c>
      <c s="33" t="s">
        <v>82</v>
      </c>
      <c s="34">
        <v>1</v>
      </c>
      <c s="35">
        <v>0</v>
      </c>
      <c s="35">
        <f>ROUND(ROUND(H124,2)*ROUND(G124,3),2)</f>
      </c>
      <c s="33" t="s">
        <v>65</v>
      </c>
      <c r="O124">
        <f>(I124*21)/100</f>
      </c>
      <c t="s">
        <v>27</v>
      </c>
    </row>
    <row r="125" spans="1:5" ht="12.75">
      <c r="A125" s="36" t="s">
        <v>58</v>
      </c>
      <c r="E125" s="37" t="s">
        <v>54</v>
      </c>
    </row>
    <row r="126" spans="1:5" ht="12.75">
      <c r="A126" s="38" t="s">
        <v>59</v>
      </c>
      <c r="E126" s="39" t="s">
        <v>2677</v>
      </c>
    </row>
    <row r="127" spans="1:5" ht="38.25">
      <c r="A127" t="s">
        <v>61</v>
      </c>
      <c r="E127" s="37" t="s">
        <v>2779</v>
      </c>
    </row>
    <row r="128" spans="1:16" ht="12.75">
      <c r="A128" s="26" t="s">
        <v>52</v>
      </c>
      <c s="31" t="s">
        <v>452</v>
      </c>
      <c s="31" t="s">
        <v>2702</v>
      </c>
      <c s="26" t="s">
        <v>54</v>
      </c>
      <c s="32" t="s">
        <v>2703</v>
      </c>
      <c s="33" t="s">
        <v>86</v>
      </c>
      <c s="34">
        <v>136</v>
      </c>
      <c s="35">
        <v>0</v>
      </c>
      <c s="35">
        <f>ROUND(ROUND(H128,2)*ROUND(G128,3),2)</f>
      </c>
      <c s="33" t="s">
        <v>65</v>
      </c>
      <c r="O128">
        <f>(I128*21)/100</f>
      </c>
      <c t="s">
        <v>27</v>
      </c>
    </row>
    <row r="129" spans="1:5" ht="12.75">
      <c r="A129" s="36" t="s">
        <v>58</v>
      </c>
      <c r="E129" s="37" t="s">
        <v>54</v>
      </c>
    </row>
    <row r="130" spans="1:5" ht="12.75">
      <c r="A130" s="38" t="s">
        <v>59</v>
      </c>
      <c r="E130" s="39" t="s">
        <v>2780</v>
      </c>
    </row>
    <row r="131" spans="1:5" ht="38.25">
      <c r="A131" t="s">
        <v>61</v>
      </c>
      <c r="E131" s="37" t="s">
        <v>2696</v>
      </c>
    </row>
    <row r="132" spans="1:18" ht="12.75" customHeight="1">
      <c r="A132" s="6" t="s">
        <v>50</v>
      </c>
      <c s="6"/>
      <c s="41" t="s">
        <v>2781</v>
      </c>
      <c s="6"/>
      <c s="29" t="s">
        <v>2782</v>
      </c>
      <c s="6"/>
      <c s="6"/>
      <c s="6"/>
      <c s="42">
        <f>0+Q132</f>
      </c>
      <c s="6"/>
      <c r="O132">
        <f>0+R132</f>
      </c>
      <c r="Q132">
        <f>0+I133</f>
      </c>
      <c>
        <f>0+O133</f>
      </c>
    </row>
    <row r="133" spans="1:16" ht="38.25">
      <c r="A133" s="26" t="s">
        <v>52</v>
      </c>
      <c s="31" t="s">
        <v>456</v>
      </c>
      <c s="31" t="s">
        <v>2783</v>
      </c>
      <c s="26" t="s">
        <v>54</v>
      </c>
      <c s="32" t="s">
        <v>2784</v>
      </c>
      <c s="33" t="s">
        <v>82</v>
      </c>
      <c s="34">
        <v>1</v>
      </c>
      <c s="35">
        <v>0</v>
      </c>
      <c s="35">
        <f>ROUND(ROUND(H133,2)*ROUND(G133,3),2)</f>
      </c>
      <c s="33" t="s">
        <v>65</v>
      </c>
      <c r="O133">
        <f>(I133*21)/100</f>
      </c>
      <c t="s">
        <v>27</v>
      </c>
    </row>
    <row r="134" spans="1:5" ht="12.75">
      <c r="A134" s="36" t="s">
        <v>58</v>
      </c>
      <c r="E134" s="37" t="s">
        <v>54</v>
      </c>
    </row>
    <row r="135" spans="1:5" ht="12.75">
      <c r="A135" s="38" t="s">
        <v>59</v>
      </c>
      <c r="E135" s="39" t="s">
        <v>2708</v>
      </c>
    </row>
    <row r="136" spans="1:5" ht="38.25">
      <c r="A136" t="s">
        <v>61</v>
      </c>
      <c r="E136" s="37" t="s">
        <v>2785</v>
      </c>
    </row>
    <row r="137" spans="1:18" ht="12.75" customHeight="1">
      <c r="A137" s="6" t="s">
        <v>50</v>
      </c>
      <c s="6"/>
      <c s="41" t="s">
        <v>2786</v>
      </c>
      <c s="6"/>
      <c s="29" t="s">
        <v>2787</v>
      </c>
      <c s="6"/>
      <c s="6"/>
      <c s="6"/>
      <c s="42">
        <f>0+Q137</f>
      </c>
      <c s="6"/>
      <c r="O137">
        <f>0+R137</f>
      </c>
      <c r="Q137">
        <f>0+I138</f>
      </c>
      <c>
        <f>0+O138</f>
      </c>
    </row>
    <row r="138" spans="1:16" ht="12.75">
      <c r="A138" s="26" t="s">
        <v>52</v>
      </c>
      <c s="31" t="s">
        <v>462</v>
      </c>
      <c s="31" t="s">
        <v>2788</v>
      </c>
      <c s="26" t="s">
        <v>54</v>
      </c>
      <c s="32" t="s">
        <v>2789</v>
      </c>
      <c s="33" t="s">
        <v>82</v>
      </c>
      <c s="34">
        <v>1</v>
      </c>
      <c s="35">
        <v>0</v>
      </c>
      <c s="35">
        <f>ROUND(ROUND(H138,2)*ROUND(G138,3),2)</f>
      </c>
      <c s="33" t="s">
        <v>65</v>
      </c>
      <c r="O138">
        <f>(I138*21)/100</f>
      </c>
      <c t="s">
        <v>27</v>
      </c>
    </row>
    <row r="139" spans="1:5" ht="12.75">
      <c r="A139" s="36" t="s">
        <v>58</v>
      </c>
      <c r="E139" s="37" t="s">
        <v>54</v>
      </c>
    </row>
    <row r="140" spans="1:5" ht="12.75">
      <c r="A140" s="38" t="s">
        <v>59</v>
      </c>
      <c r="E140" s="39" t="s">
        <v>2708</v>
      </c>
    </row>
    <row r="141" spans="1:5" ht="63.75">
      <c r="A141" t="s">
        <v>61</v>
      </c>
      <c r="E141" s="37" t="s">
        <v>2790</v>
      </c>
    </row>
    <row r="142" spans="1:18" ht="12.75" customHeight="1">
      <c r="A142" s="6" t="s">
        <v>50</v>
      </c>
      <c s="6"/>
      <c s="41" t="s">
        <v>2704</v>
      </c>
      <c s="6"/>
      <c s="29" t="s">
        <v>2705</v>
      </c>
      <c s="6"/>
      <c s="6"/>
      <c s="6"/>
      <c s="42">
        <f>0+Q142</f>
      </c>
      <c s="6"/>
      <c r="O142">
        <f>0+R142</f>
      </c>
      <c r="Q142">
        <f>0+I143+I147+I151+I155+I159+I163+I167+I171+I175</f>
      </c>
      <c>
        <f>0+O143+O147+O151+O155+O159+O163+O167+O171+O175</f>
      </c>
    </row>
    <row r="143" spans="1:16" ht="12.75">
      <c r="A143" s="26" t="s">
        <v>52</v>
      </c>
      <c s="31" t="s">
        <v>467</v>
      </c>
      <c s="31" t="s">
        <v>2706</v>
      </c>
      <c s="26" t="s">
        <v>54</v>
      </c>
      <c s="32" t="s">
        <v>2707</v>
      </c>
      <c s="33" t="s">
        <v>82</v>
      </c>
      <c s="34">
        <v>2</v>
      </c>
      <c s="35">
        <v>0</v>
      </c>
      <c s="35">
        <f>ROUND(ROUND(H143,2)*ROUND(G143,3),2)</f>
      </c>
      <c s="33" t="s">
        <v>57</v>
      </c>
      <c r="O143">
        <f>(I143*21)/100</f>
      </c>
      <c t="s">
        <v>27</v>
      </c>
    </row>
    <row r="144" spans="1:5" ht="12.75">
      <c r="A144" s="36" t="s">
        <v>58</v>
      </c>
      <c r="E144" s="37" t="s">
        <v>54</v>
      </c>
    </row>
    <row r="145" spans="1:5" ht="12.75">
      <c r="A145" s="38" t="s">
        <v>59</v>
      </c>
      <c r="E145" s="39" t="s">
        <v>2791</v>
      </c>
    </row>
    <row r="146" spans="1:5" ht="89.25">
      <c r="A146" t="s">
        <v>61</v>
      </c>
      <c r="E146" s="37" t="s">
        <v>2709</v>
      </c>
    </row>
    <row r="147" spans="1:16" ht="25.5">
      <c r="A147" s="26" t="s">
        <v>52</v>
      </c>
      <c s="31" t="s">
        <v>472</v>
      </c>
      <c s="31" t="s">
        <v>2710</v>
      </c>
      <c s="26" t="s">
        <v>54</v>
      </c>
      <c s="32" t="s">
        <v>2711</v>
      </c>
      <c s="33" t="s">
        <v>82</v>
      </c>
      <c s="34">
        <v>1</v>
      </c>
      <c s="35">
        <v>0</v>
      </c>
      <c s="35">
        <f>ROUND(ROUND(H147,2)*ROUND(G147,3),2)</f>
      </c>
      <c s="33" t="s">
        <v>57</v>
      </c>
      <c r="O147">
        <f>(I147*21)/100</f>
      </c>
      <c t="s">
        <v>27</v>
      </c>
    </row>
    <row r="148" spans="1:5" ht="12.75">
      <c r="A148" s="36" t="s">
        <v>58</v>
      </c>
      <c r="E148" s="37" t="s">
        <v>54</v>
      </c>
    </row>
    <row r="149" spans="1:5" ht="12.75">
      <c r="A149" s="38" t="s">
        <v>59</v>
      </c>
      <c r="E149" s="39" t="s">
        <v>2712</v>
      </c>
    </row>
    <row r="150" spans="1:5" ht="114.75">
      <c r="A150" t="s">
        <v>61</v>
      </c>
      <c r="E150" s="37" t="s">
        <v>2713</v>
      </c>
    </row>
    <row r="151" spans="1:16" ht="38.25">
      <c r="A151" s="26" t="s">
        <v>52</v>
      </c>
      <c s="31" t="s">
        <v>477</v>
      </c>
      <c s="31" t="s">
        <v>2792</v>
      </c>
      <c s="26" t="s">
        <v>54</v>
      </c>
      <c s="32" t="s">
        <v>2793</v>
      </c>
      <c s="33" t="s">
        <v>82</v>
      </c>
      <c s="34">
        <v>1</v>
      </c>
      <c s="35">
        <v>0</v>
      </c>
      <c s="35">
        <f>ROUND(ROUND(H151,2)*ROUND(G151,3),2)</f>
      </c>
      <c s="33" t="s">
        <v>57</v>
      </c>
      <c r="O151">
        <f>(I151*21)/100</f>
      </c>
      <c t="s">
        <v>27</v>
      </c>
    </row>
    <row r="152" spans="1:5" ht="12.75">
      <c r="A152" s="36" t="s">
        <v>58</v>
      </c>
      <c r="E152" s="37" t="s">
        <v>54</v>
      </c>
    </row>
    <row r="153" spans="1:5" ht="12.75">
      <c r="A153" s="38" t="s">
        <v>59</v>
      </c>
      <c r="E153" s="39" t="s">
        <v>2712</v>
      </c>
    </row>
    <row r="154" spans="1:5" ht="114.75">
      <c r="A154" t="s">
        <v>61</v>
      </c>
      <c r="E154" s="37" t="s">
        <v>2713</v>
      </c>
    </row>
    <row r="155" spans="1:16" ht="25.5">
      <c r="A155" s="26" t="s">
        <v>52</v>
      </c>
      <c s="31" t="s">
        <v>482</v>
      </c>
      <c s="31" t="s">
        <v>2714</v>
      </c>
      <c s="26" t="s">
        <v>54</v>
      </c>
      <c s="32" t="s">
        <v>2715</v>
      </c>
      <c s="33" t="s">
        <v>82</v>
      </c>
      <c s="34">
        <v>1</v>
      </c>
      <c s="35">
        <v>0</v>
      </c>
      <c s="35">
        <f>ROUND(ROUND(H155,2)*ROUND(G155,3),2)</f>
      </c>
      <c s="33" t="s">
        <v>57</v>
      </c>
      <c r="O155">
        <f>(I155*21)/100</f>
      </c>
      <c t="s">
        <v>27</v>
      </c>
    </row>
    <row r="156" spans="1:5" ht="12.75">
      <c r="A156" s="36" t="s">
        <v>58</v>
      </c>
      <c r="E156" s="37" t="s">
        <v>54</v>
      </c>
    </row>
    <row r="157" spans="1:5" ht="12.75">
      <c r="A157" s="38" t="s">
        <v>59</v>
      </c>
      <c r="E157" s="39" t="s">
        <v>2720</v>
      </c>
    </row>
    <row r="158" spans="1:5" ht="89.25">
      <c r="A158" t="s">
        <v>61</v>
      </c>
      <c r="E158" s="37" t="s">
        <v>2716</v>
      </c>
    </row>
    <row r="159" spans="1:16" ht="12.75">
      <c r="A159" s="26" t="s">
        <v>52</v>
      </c>
      <c s="31" t="s">
        <v>487</v>
      </c>
      <c s="31" t="s">
        <v>160</v>
      </c>
      <c s="26" t="s">
        <v>54</v>
      </c>
      <c s="32" t="s">
        <v>161</v>
      </c>
      <c s="33" t="s">
        <v>162</v>
      </c>
      <c s="34">
        <v>40</v>
      </c>
      <c s="35">
        <v>0</v>
      </c>
      <c s="35">
        <f>ROUND(ROUND(H159,2)*ROUND(G159,3),2)</f>
      </c>
      <c s="33" t="s">
        <v>57</v>
      </c>
      <c r="O159">
        <f>(I159*21)/100</f>
      </c>
      <c t="s">
        <v>27</v>
      </c>
    </row>
    <row r="160" spans="1:5" ht="12.75">
      <c r="A160" s="36" t="s">
        <v>58</v>
      </c>
      <c r="E160" s="37" t="s">
        <v>54</v>
      </c>
    </row>
    <row r="161" spans="1:5" ht="12.75">
      <c r="A161" s="38" t="s">
        <v>59</v>
      </c>
      <c r="E161" s="39" t="s">
        <v>2794</v>
      </c>
    </row>
    <row r="162" spans="1:5" ht="89.25">
      <c r="A162" t="s">
        <v>61</v>
      </c>
      <c r="E162" s="37" t="s">
        <v>163</v>
      </c>
    </row>
    <row r="163" spans="1:16" ht="12.75">
      <c r="A163" s="26" t="s">
        <v>52</v>
      </c>
      <c s="31" t="s">
        <v>492</v>
      </c>
      <c s="31" t="s">
        <v>2795</v>
      </c>
      <c s="26" t="s">
        <v>54</v>
      </c>
      <c s="32" t="s">
        <v>2796</v>
      </c>
      <c s="33" t="s">
        <v>162</v>
      </c>
      <c s="34">
        <v>72</v>
      </c>
      <c s="35">
        <v>0</v>
      </c>
      <c s="35">
        <f>ROUND(ROUND(H163,2)*ROUND(G163,3),2)</f>
      </c>
      <c s="33" t="s">
        <v>57</v>
      </c>
      <c r="O163">
        <f>(I163*21)/100</f>
      </c>
      <c t="s">
        <v>27</v>
      </c>
    </row>
    <row r="164" spans="1:5" ht="12.75">
      <c r="A164" s="36" t="s">
        <v>58</v>
      </c>
      <c r="E164" s="37" t="s">
        <v>54</v>
      </c>
    </row>
    <row r="165" spans="1:5" ht="12.75">
      <c r="A165" s="38" t="s">
        <v>59</v>
      </c>
      <c r="E165" s="39" t="s">
        <v>2797</v>
      </c>
    </row>
    <row r="166" spans="1:5" ht="89.25">
      <c r="A166" t="s">
        <v>61</v>
      </c>
      <c r="E166" s="37" t="s">
        <v>2798</v>
      </c>
    </row>
    <row r="167" spans="1:16" ht="12.75">
      <c r="A167" s="26" t="s">
        <v>52</v>
      </c>
      <c s="31" t="s">
        <v>497</v>
      </c>
      <c s="31" t="s">
        <v>2718</v>
      </c>
      <c s="26" t="s">
        <v>54</v>
      </c>
      <c s="32" t="s">
        <v>2719</v>
      </c>
      <c s="33" t="s">
        <v>162</v>
      </c>
      <c s="34">
        <v>8</v>
      </c>
      <c s="35">
        <v>0</v>
      </c>
      <c s="35">
        <f>ROUND(ROUND(H167,2)*ROUND(G167,3),2)</f>
      </c>
      <c s="33" t="s">
        <v>57</v>
      </c>
      <c r="O167">
        <f>(I167*21)/100</f>
      </c>
      <c t="s">
        <v>27</v>
      </c>
    </row>
    <row r="168" spans="1:5" ht="12.75">
      <c r="A168" s="36" t="s">
        <v>58</v>
      </c>
      <c r="E168" s="37" t="s">
        <v>54</v>
      </c>
    </row>
    <row r="169" spans="1:5" ht="12.75">
      <c r="A169" s="38" t="s">
        <v>59</v>
      </c>
      <c r="E169" s="39" t="s">
        <v>2799</v>
      </c>
    </row>
    <row r="170" spans="1:5" ht="89.25">
      <c r="A170" t="s">
        <v>61</v>
      </c>
      <c r="E170" s="37" t="s">
        <v>2721</v>
      </c>
    </row>
    <row r="171" spans="1:16" ht="12.75">
      <c r="A171" s="26" t="s">
        <v>52</v>
      </c>
      <c s="31" t="s">
        <v>502</v>
      </c>
      <c s="31" t="s">
        <v>2722</v>
      </c>
      <c s="26" t="s">
        <v>54</v>
      </c>
      <c s="32" t="s">
        <v>2723</v>
      </c>
      <c s="33" t="s">
        <v>162</v>
      </c>
      <c s="34">
        <v>8</v>
      </c>
      <c s="35">
        <v>0</v>
      </c>
      <c s="35">
        <f>ROUND(ROUND(H171,2)*ROUND(G171,3),2)</f>
      </c>
      <c s="33" t="s">
        <v>57</v>
      </c>
      <c r="O171">
        <f>(I171*21)/100</f>
      </c>
      <c t="s">
        <v>27</v>
      </c>
    </row>
    <row r="172" spans="1:5" ht="12.75">
      <c r="A172" s="36" t="s">
        <v>58</v>
      </c>
      <c r="E172" s="37" t="s">
        <v>54</v>
      </c>
    </row>
    <row r="173" spans="1:5" ht="12.75">
      <c r="A173" s="38" t="s">
        <v>59</v>
      </c>
      <c r="E173" s="39" t="s">
        <v>2728</v>
      </c>
    </row>
    <row r="174" spans="1:5" ht="89.25">
      <c r="A174" t="s">
        <v>61</v>
      </c>
      <c r="E174" s="37" t="s">
        <v>2725</v>
      </c>
    </row>
    <row r="175" spans="1:16" ht="12.75">
      <c r="A175" s="26" t="s">
        <v>52</v>
      </c>
      <c s="31" t="s">
        <v>657</v>
      </c>
      <c s="31" t="s">
        <v>2726</v>
      </c>
      <c s="26" t="s">
        <v>54</v>
      </c>
      <c s="32" t="s">
        <v>2727</v>
      </c>
      <c s="33" t="s">
        <v>162</v>
      </c>
      <c s="34">
        <v>8</v>
      </c>
      <c s="35">
        <v>0</v>
      </c>
      <c s="35">
        <f>ROUND(ROUND(H175,2)*ROUND(G175,3),2)</f>
      </c>
      <c s="33" t="s">
        <v>57</v>
      </c>
      <c r="O175">
        <f>(I175*21)/100</f>
      </c>
      <c t="s">
        <v>27</v>
      </c>
    </row>
    <row r="176" spans="1:5" ht="12.75">
      <c r="A176" s="36" t="s">
        <v>58</v>
      </c>
      <c r="E176" s="37" t="s">
        <v>54</v>
      </c>
    </row>
    <row r="177" spans="1:5" ht="12.75">
      <c r="A177" s="38" t="s">
        <v>59</v>
      </c>
      <c r="E177" s="39" t="s">
        <v>2728</v>
      </c>
    </row>
    <row r="178" spans="1:5" ht="89.25">
      <c r="A178" t="s">
        <v>61</v>
      </c>
      <c r="E178" s="37" t="s">
        <v>2729</v>
      </c>
    </row>
    <row r="179" spans="1:18" ht="12.75" customHeight="1">
      <c r="A179" s="6" t="s">
        <v>50</v>
      </c>
      <c s="6"/>
      <c s="41" t="s">
        <v>2730</v>
      </c>
      <c s="6"/>
      <c s="29" t="s">
        <v>2731</v>
      </c>
      <c s="6"/>
      <c s="6"/>
      <c s="6"/>
      <c s="42">
        <f>0+Q179</f>
      </c>
      <c s="6"/>
      <c r="O179">
        <f>0+R179</f>
      </c>
      <c r="Q179">
        <f>0+I180</f>
      </c>
      <c>
        <f>0+O180</f>
      </c>
    </row>
    <row r="180" spans="1:16" ht="12.75">
      <c r="A180" s="26" t="s">
        <v>52</v>
      </c>
      <c s="31" t="s">
        <v>593</v>
      </c>
      <c s="31" t="s">
        <v>2732</v>
      </c>
      <c s="26" t="s">
        <v>54</v>
      </c>
      <c s="32" t="s">
        <v>2733</v>
      </c>
      <c s="33" t="s">
        <v>82</v>
      </c>
      <c s="34">
        <v>2</v>
      </c>
      <c s="35">
        <v>0</v>
      </c>
      <c s="35">
        <f>ROUND(ROUND(H180,2)*ROUND(G180,3),2)</f>
      </c>
      <c s="33" t="s">
        <v>57</v>
      </c>
      <c r="O180">
        <f>(I180*21)/100</f>
      </c>
      <c t="s">
        <v>27</v>
      </c>
    </row>
    <row r="181" spans="1:5" ht="12.75">
      <c r="A181" s="36" t="s">
        <v>58</v>
      </c>
      <c r="E181" s="37" t="s">
        <v>54</v>
      </c>
    </row>
    <row r="182" spans="1:5" ht="12.75">
      <c r="A182" s="38" t="s">
        <v>59</v>
      </c>
      <c r="E182" s="39" t="s">
        <v>2677</v>
      </c>
    </row>
    <row r="183" spans="1:5" ht="76.5">
      <c r="A183" t="s">
        <v>61</v>
      </c>
      <c r="E183" s="37" t="s">
        <v>2734</v>
      </c>
    </row>
    <row r="184" spans="1:18" ht="12.75" customHeight="1">
      <c r="A184" s="6" t="s">
        <v>50</v>
      </c>
      <c s="6"/>
      <c s="41" t="s">
        <v>176</v>
      </c>
      <c s="6"/>
      <c s="29" t="s">
        <v>177</v>
      </c>
      <c s="6"/>
      <c s="6"/>
      <c s="6"/>
      <c s="42">
        <f>0+Q184</f>
      </c>
      <c s="6"/>
      <c r="O184">
        <f>0+R184</f>
      </c>
      <c r="Q184">
        <f>0+I185+I189+I193+I197+I201+I205+I209</f>
      </c>
      <c>
        <f>0+O185+O189+O193+O197+O201+O205+O209</f>
      </c>
    </row>
    <row r="185" spans="1:16" ht="38.25">
      <c r="A185" s="26" t="s">
        <v>52</v>
      </c>
      <c s="31" t="s">
        <v>666</v>
      </c>
      <c s="31" t="s">
        <v>658</v>
      </c>
      <c s="26" t="s">
        <v>659</v>
      </c>
      <c s="32" t="s">
        <v>1229</v>
      </c>
      <c s="33" t="s">
        <v>182</v>
      </c>
      <c s="34">
        <v>14</v>
      </c>
      <c s="35">
        <v>0</v>
      </c>
      <c s="35">
        <f>ROUND(ROUND(H185,2)*ROUND(G185,3),2)</f>
      </c>
      <c s="33" t="s">
        <v>65</v>
      </c>
      <c r="O185">
        <f>(I185*21)/100</f>
      </c>
      <c t="s">
        <v>27</v>
      </c>
    </row>
    <row r="186" spans="1:5" ht="12.75">
      <c r="A186" s="36" t="s">
        <v>58</v>
      </c>
      <c r="E186" s="37" t="s">
        <v>183</v>
      </c>
    </row>
    <row r="187" spans="1:5" ht="12.75">
      <c r="A187" s="38" t="s">
        <v>59</v>
      </c>
      <c r="E187" s="39" t="s">
        <v>2800</v>
      </c>
    </row>
    <row r="188" spans="1:5" ht="102">
      <c r="A188" t="s">
        <v>61</v>
      </c>
      <c r="E188" s="37" t="s">
        <v>185</v>
      </c>
    </row>
    <row r="189" spans="1:16" ht="38.25">
      <c r="A189" s="26" t="s">
        <v>52</v>
      </c>
      <c s="31" t="s">
        <v>668</v>
      </c>
      <c s="31" t="s">
        <v>322</v>
      </c>
      <c s="26" t="s">
        <v>323</v>
      </c>
      <c s="32" t="s">
        <v>324</v>
      </c>
      <c s="33" t="s">
        <v>182</v>
      </c>
      <c s="34">
        <v>0.8</v>
      </c>
      <c s="35">
        <v>0</v>
      </c>
      <c s="35">
        <f>ROUND(ROUND(H189,2)*ROUND(G189,3),2)</f>
      </c>
      <c s="33" t="s">
        <v>65</v>
      </c>
      <c r="O189">
        <f>(I189*21)/100</f>
      </c>
      <c t="s">
        <v>27</v>
      </c>
    </row>
    <row r="190" spans="1:5" ht="12.75">
      <c r="A190" s="36" t="s">
        <v>58</v>
      </c>
      <c r="E190" s="37" t="s">
        <v>183</v>
      </c>
    </row>
    <row r="191" spans="1:5" ht="12.75">
      <c r="A191" s="38" t="s">
        <v>59</v>
      </c>
      <c r="E191" s="39" t="s">
        <v>2801</v>
      </c>
    </row>
    <row r="192" spans="1:5" ht="102">
      <c r="A192" t="s">
        <v>61</v>
      </c>
      <c r="E192" s="37" t="s">
        <v>185</v>
      </c>
    </row>
    <row r="193" spans="1:16" ht="38.25">
      <c r="A193" s="26" t="s">
        <v>52</v>
      </c>
      <c s="31" t="s">
        <v>806</v>
      </c>
      <c s="31" t="s">
        <v>2736</v>
      </c>
      <c s="26" t="s">
        <v>2737</v>
      </c>
      <c s="32" t="s">
        <v>2738</v>
      </c>
      <c s="33" t="s">
        <v>182</v>
      </c>
      <c s="34">
        <v>0.05</v>
      </c>
      <c s="35">
        <v>0</v>
      </c>
      <c s="35">
        <f>ROUND(ROUND(H193,2)*ROUND(G193,3),2)</f>
      </c>
      <c s="33" t="s">
        <v>65</v>
      </c>
      <c r="O193">
        <f>(I193*21)/100</f>
      </c>
      <c t="s">
        <v>27</v>
      </c>
    </row>
    <row r="194" spans="1:5" ht="12.75">
      <c r="A194" s="36" t="s">
        <v>58</v>
      </c>
      <c r="E194" s="37" t="s">
        <v>183</v>
      </c>
    </row>
    <row r="195" spans="1:5" ht="12.75">
      <c r="A195" s="38" t="s">
        <v>59</v>
      </c>
      <c r="E195" s="39" t="s">
        <v>2739</v>
      </c>
    </row>
    <row r="196" spans="1:5" ht="102">
      <c r="A196" t="s">
        <v>61</v>
      </c>
      <c r="E196" s="37" t="s">
        <v>185</v>
      </c>
    </row>
    <row r="197" spans="1:16" ht="38.25">
      <c r="A197" s="26" t="s">
        <v>52</v>
      </c>
      <c s="31" t="s">
        <v>810</v>
      </c>
      <c s="31" t="s">
        <v>224</v>
      </c>
      <c s="26" t="s">
        <v>225</v>
      </c>
      <c s="32" t="s">
        <v>226</v>
      </c>
      <c s="33" t="s">
        <v>182</v>
      </c>
      <c s="34">
        <v>0.05</v>
      </c>
      <c s="35">
        <v>0</v>
      </c>
      <c s="35">
        <f>ROUND(ROUND(H197,2)*ROUND(G197,3),2)</f>
      </c>
      <c s="33" t="s">
        <v>65</v>
      </c>
      <c r="O197">
        <f>(I197*21)/100</f>
      </c>
      <c t="s">
        <v>27</v>
      </c>
    </row>
    <row r="198" spans="1:5" ht="12.75">
      <c r="A198" s="36" t="s">
        <v>58</v>
      </c>
      <c r="E198" s="37" t="s">
        <v>183</v>
      </c>
    </row>
    <row r="199" spans="1:5" ht="12.75">
      <c r="A199" s="38" t="s">
        <v>59</v>
      </c>
      <c r="E199" s="39" t="s">
        <v>2802</v>
      </c>
    </row>
    <row r="200" spans="1:5" ht="102">
      <c r="A200" t="s">
        <v>61</v>
      </c>
      <c r="E200" s="37" t="s">
        <v>185</v>
      </c>
    </row>
    <row r="201" spans="1:16" ht="25.5">
      <c r="A201" s="26" t="s">
        <v>52</v>
      </c>
      <c s="31" t="s">
        <v>814</v>
      </c>
      <c s="31" t="s">
        <v>228</v>
      </c>
      <c s="26" t="s">
        <v>229</v>
      </c>
      <c s="32" t="s">
        <v>230</v>
      </c>
      <c s="33" t="s">
        <v>182</v>
      </c>
      <c s="34">
        <v>0.009</v>
      </c>
      <c s="35">
        <v>0</v>
      </c>
      <c s="35">
        <f>ROUND(ROUND(H201,2)*ROUND(G201,3),2)</f>
      </c>
      <c s="33" t="s">
        <v>65</v>
      </c>
      <c r="O201">
        <f>(I201*21)/100</f>
      </c>
      <c t="s">
        <v>27</v>
      </c>
    </row>
    <row r="202" spans="1:5" ht="12.75">
      <c r="A202" s="36" t="s">
        <v>58</v>
      </c>
      <c r="E202" s="37" t="s">
        <v>183</v>
      </c>
    </row>
    <row r="203" spans="1:5" ht="12.75">
      <c r="A203" s="38" t="s">
        <v>59</v>
      </c>
      <c r="E203" s="39" t="s">
        <v>2739</v>
      </c>
    </row>
    <row r="204" spans="1:5" ht="102">
      <c r="A204" t="s">
        <v>61</v>
      </c>
      <c r="E204" s="37" t="s">
        <v>185</v>
      </c>
    </row>
    <row r="205" spans="1:16" ht="25.5">
      <c r="A205" s="26" t="s">
        <v>52</v>
      </c>
      <c s="31" t="s">
        <v>818</v>
      </c>
      <c s="31" t="s">
        <v>2740</v>
      </c>
      <c s="26" t="s">
        <v>2741</v>
      </c>
      <c s="32" t="s">
        <v>2742</v>
      </c>
      <c s="33" t="s">
        <v>182</v>
      </c>
      <c s="34">
        <v>0.007</v>
      </c>
      <c s="35">
        <v>0</v>
      </c>
      <c s="35">
        <f>ROUND(ROUND(H205,2)*ROUND(G205,3),2)</f>
      </c>
      <c s="33" t="s">
        <v>65</v>
      </c>
      <c r="O205">
        <f>(I205*21)/100</f>
      </c>
      <c t="s">
        <v>27</v>
      </c>
    </row>
    <row r="206" spans="1:5" ht="12.75">
      <c r="A206" s="36" t="s">
        <v>58</v>
      </c>
      <c r="E206" s="37" t="s">
        <v>183</v>
      </c>
    </row>
    <row r="207" spans="1:5" ht="12.75">
      <c r="A207" s="38" t="s">
        <v>59</v>
      </c>
      <c r="E207" s="39" t="s">
        <v>2803</v>
      </c>
    </row>
    <row r="208" spans="1:5" ht="102">
      <c r="A208" t="s">
        <v>61</v>
      </c>
      <c r="E208" s="37" t="s">
        <v>185</v>
      </c>
    </row>
    <row r="209" spans="1:16" ht="25.5">
      <c r="A209" s="26" t="s">
        <v>52</v>
      </c>
      <c s="31" t="s">
        <v>820</v>
      </c>
      <c s="31" t="s">
        <v>2744</v>
      </c>
      <c s="26" t="s">
        <v>2745</v>
      </c>
      <c s="32" t="s">
        <v>2746</v>
      </c>
      <c s="33" t="s">
        <v>182</v>
      </c>
      <c s="34">
        <v>0.008</v>
      </c>
      <c s="35">
        <v>0</v>
      </c>
      <c s="35">
        <f>ROUND(ROUND(H209,2)*ROUND(G209,3),2)</f>
      </c>
      <c s="33" t="s">
        <v>65</v>
      </c>
      <c r="O209">
        <f>(I209*21)/100</f>
      </c>
      <c t="s">
        <v>27</v>
      </c>
    </row>
    <row r="210" spans="1:5" ht="12.75">
      <c r="A210" s="36" t="s">
        <v>58</v>
      </c>
      <c r="E210" s="37" t="s">
        <v>183</v>
      </c>
    </row>
    <row r="211" spans="1:5" ht="12.75">
      <c r="A211" s="38" t="s">
        <v>59</v>
      </c>
      <c r="E211" s="39" t="s">
        <v>2804</v>
      </c>
    </row>
    <row r="212" spans="1:5" ht="102">
      <c r="A212" t="s">
        <v>61</v>
      </c>
      <c r="E212"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2807</v>
      </c>
      <c s="43">
        <f>0+I9</f>
      </c>
      <c s="10"/>
      <c r="O3" t="s">
        <v>23</v>
      </c>
      <c t="s">
        <v>27</v>
      </c>
    </row>
    <row r="4" spans="1:16" ht="15" customHeight="1">
      <c r="A4" t="s">
        <v>17</v>
      </c>
      <c s="12" t="s">
        <v>18</v>
      </c>
      <c s="13" t="s">
        <v>2805</v>
      </c>
      <c s="1"/>
      <c s="14" t="s">
        <v>2806</v>
      </c>
      <c s="1"/>
      <c s="1"/>
      <c s="11"/>
      <c s="11"/>
      <c s="1"/>
      <c r="O4" t="s">
        <v>24</v>
      </c>
      <c t="s">
        <v>27</v>
      </c>
    </row>
    <row r="5" spans="1:16" ht="12.75" customHeight="1">
      <c r="A5" t="s">
        <v>21</v>
      </c>
      <c s="16" t="s">
        <v>22</v>
      </c>
      <c s="17" t="s">
        <v>2807</v>
      </c>
      <c s="6"/>
      <c s="18" t="s">
        <v>2808</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2810</v>
      </c>
      <c s="26" t="s">
        <v>54</v>
      </c>
      <c s="32" t="s">
        <v>2808</v>
      </c>
      <c s="33" t="s">
        <v>1276</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14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0+O9+O14+O19+O24+O29+O34+O39+O48+O61+O102+O123+O128</f>
      </c>
      <c t="s">
        <v>26</v>
      </c>
    </row>
    <row r="3" spans="1:16" ht="15" customHeight="1">
      <c r="A3" t="s">
        <v>12</v>
      </c>
      <c s="12" t="s">
        <v>14</v>
      </c>
      <c s="13" t="s">
        <v>15</v>
      </c>
      <c s="1"/>
      <c s="14" t="s">
        <v>16</v>
      </c>
      <c s="1"/>
      <c s="9"/>
      <c s="8" t="s">
        <v>2811</v>
      </c>
      <c s="43">
        <f>0+I9+I14+I19+I24+I29+I34+I39+I48+I61+I102+I123+I128</f>
      </c>
      <c s="10"/>
      <c r="O3" t="s">
        <v>23</v>
      </c>
      <c t="s">
        <v>27</v>
      </c>
    </row>
    <row r="4" spans="1:16" ht="15" customHeight="1">
      <c r="A4" t="s">
        <v>17</v>
      </c>
      <c s="12" t="s">
        <v>18</v>
      </c>
      <c s="13" t="s">
        <v>2805</v>
      </c>
      <c s="1"/>
      <c s="14" t="s">
        <v>2806</v>
      </c>
      <c s="1"/>
      <c s="1"/>
      <c s="11"/>
      <c s="11"/>
      <c s="1"/>
      <c r="O4" t="s">
        <v>24</v>
      </c>
      <c t="s">
        <v>27</v>
      </c>
    </row>
    <row r="5" spans="1:16" ht="12.75" customHeight="1">
      <c r="A5" t="s">
        <v>21</v>
      </c>
      <c s="16" t="s">
        <v>22</v>
      </c>
      <c s="17" t="s">
        <v>2811</v>
      </c>
      <c s="6"/>
      <c s="18" t="s">
        <v>2812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2645</v>
      </c>
      <c s="27"/>
      <c s="29" t="s">
        <v>2646</v>
      </c>
      <c s="27"/>
      <c s="27"/>
      <c s="27"/>
      <c s="30">
        <f>0+Q9</f>
      </c>
      <c s="27"/>
      <c r="O9">
        <f>0+R9</f>
      </c>
      <c r="Q9">
        <f>0+I10</f>
      </c>
      <c>
        <f>0+O10</f>
      </c>
    </row>
    <row r="10" spans="1:16" ht="12.75">
      <c r="A10" s="26" t="s">
        <v>52</v>
      </c>
      <c s="31" t="s">
        <v>33</v>
      </c>
      <c s="31" t="s">
        <v>529</v>
      </c>
      <c s="26" t="s">
        <v>54</v>
      </c>
      <c s="32" t="s">
        <v>530</v>
      </c>
      <c s="33" t="s">
        <v>71</v>
      </c>
      <c s="34">
        <v>90</v>
      </c>
      <c s="35">
        <v>0</v>
      </c>
      <c s="35">
        <f>ROUND(ROUND(H10,2)*ROUND(G10,3),2)</f>
      </c>
      <c s="33" t="s">
        <v>57</v>
      </c>
      <c r="O10">
        <f>(I10*21)/100</f>
      </c>
      <c t="s">
        <v>27</v>
      </c>
    </row>
    <row r="11" spans="1:5" ht="12.75">
      <c r="A11" s="36" t="s">
        <v>58</v>
      </c>
      <c r="E11" s="37" t="s">
        <v>54</v>
      </c>
    </row>
    <row r="12" spans="1:5" ht="12.75">
      <c r="A12" s="38" t="s">
        <v>59</v>
      </c>
      <c r="E12" s="39" t="s">
        <v>2814</v>
      </c>
    </row>
    <row r="13" spans="1:5" ht="318.75">
      <c r="A13" t="s">
        <v>61</v>
      </c>
      <c r="E13" s="37" t="s">
        <v>532</v>
      </c>
    </row>
    <row r="14" spans="1:18" ht="12.75" customHeight="1">
      <c r="A14" s="6" t="s">
        <v>50</v>
      </c>
      <c s="6"/>
      <c s="41" t="s">
        <v>2652</v>
      </c>
      <c s="6"/>
      <c s="29" t="s">
        <v>2653</v>
      </c>
      <c s="6"/>
      <c s="6"/>
      <c s="6"/>
      <c s="42">
        <f>0+Q14</f>
      </c>
      <c s="6"/>
      <c r="O14">
        <f>0+R14</f>
      </c>
      <c r="Q14">
        <f>0+I15</f>
      </c>
      <c>
        <f>0+O15</f>
      </c>
    </row>
    <row r="15" spans="1:16" ht="12.75">
      <c r="A15" s="26" t="s">
        <v>52</v>
      </c>
      <c s="31" t="s">
        <v>27</v>
      </c>
      <c s="31" t="s">
        <v>74</v>
      </c>
      <c s="26" t="s">
        <v>54</v>
      </c>
      <c s="32" t="s">
        <v>75</v>
      </c>
      <c s="33" t="s">
        <v>71</v>
      </c>
      <c s="34">
        <v>74</v>
      </c>
      <c s="35">
        <v>0</v>
      </c>
      <c s="35">
        <f>ROUND(ROUND(H15,2)*ROUND(G15,3),2)</f>
      </c>
      <c s="33" t="s">
        <v>57</v>
      </c>
      <c r="O15">
        <f>(I15*21)/100</f>
      </c>
      <c t="s">
        <v>27</v>
      </c>
    </row>
    <row r="16" spans="1:5" ht="12.75">
      <c r="A16" s="36" t="s">
        <v>58</v>
      </c>
      <c r="E16" s="37" t="s">
        <v>54</v>
      </c>
    </row>
    <row r="17" spans="1:5" ht="12.75">
      <c r="A17" s="38" t="s">
        <v>59</v>
      </c>
      <c r="E17" s="39" t="s">
        <v>2815</v>
      </c>
    </row>
    <row r="18" spans="1:5" ht="229.5">
      <c r="A18" t="s">
        <v>61</v>
      </c>
      <c r="E18" s="37" t="s">
        <v>537</v>
      </c>
    </row>
    <row r="19" spans="1:18" ht="12.75" customHeight="1">
      <c r="A19" s="6" t="s">
        <v>50</v>
      </c>
      <c s="6"/>
      <c s="41" t="s">
        <v>456</v>
      </c>
      <c s="6"/>
      <c s="29" t="s">
        <v>2655</v>
      </c>
      <c s="6"/>
      <c s="6"/>
      <c s="6"/>
      <c s="42">
        <f>0+Q19</f>
      </c>
      <c s="6"/>
      <c r="O19">
        <f>0+R19</f>
      </c>
      <c r="Q19">
        <f>0+I20</f>
      </c>
      <c>
        <f>0+O20</f>
      </c>
    </row>
    <row r="20" spans="1:16" ht="12.75">
      <c r="A20" s="26" t="s">
        <v>52</v>
      </c>
      <c s="31" t="s">
        <v>26</v>
      </c>
      <c s="31" t="s">
        <v>678</v>
      </c>
      <c s="26" t="s">
        <v>54</v>
      </c>
      <c s="32" t="s">
        <v>679</v>
      </c>
      <c s="33" t="s">
        <v>56</v>
      </c>
      <c s="34">
        <v>2</v>
      </c>
      <c s="35">
        <v>0</v>
      </c>
      <c s="35">
        <f>ROUND(ROUND(H20,2)*ROUND(G20,3),2)</f>
      </c>
      <c s="33" t="s">
        <v>57</v>
      </c>
      <c r="O20">
        <f>(I20*21)/100</f>
      </c>
      <c t="s">
        <v>27</v>
      </c>
    </row>
    <row r="21" spans="1:5" ht="12.75">
      <c r="A21" s="36" t="s">
        <v>58</v>
      </c>
      <c r="E21" s="37" t="s">
        <v>54</v>
      </c>
    </row>
    <row r="22" spans="1:5" ht="12.75">
      <c r="A22" s="38" t="s">
        <v>59</v>
      </c>
      <c r="E22" s="39" t="s">
        <v>2816</v>
      </c>
    </row>
    <row r="23" spans="1:5" ht="12.75">
      <c r="A23" t="s">
        <v>61</v>
      </c>
      <c r="E23" s="37" t="s">
        <v>67</v>
      </c>
    </row>
    <row r="24" spans="1:18" ht="12.75" customHeight="1">
      <c r="A24" s="6" t="s">
        <v>50</v>
      </c>
      <c s="6"/>
      <c s="41" t="s">
        <v>814</v>
      </c>
      <c s="6"/>
      <c s="29" t="s">
        <v>2817</v>
      </c>
      <c s="6"/>
      <c s="6"/>
      <c s="6"/>
      <c s="42">
        <f>0+Q24</f>
      </c>
      <c s="6"/>
      <c r="O24">
        <f>0+R24</f>
      </c>
      <c r="Q24">
        <f>0+I25</f>
      </c>
      <c>
        <f>0+O25</f>
      </c>
    </row>
    <row r="25" spans="1:16" ht="12.75">
      <c r="A25" s="26" t="s">
        <v>52</v>
      </c>
      <c s="31" t="s">
        <v>37</v>
      </c>
      <c s="31" t="s">
        <v>2818</v>
      </c>
      <c s="26" t="s">
        <v>54</v>
      </c>
      <c s="32" t="s">
        <v>2819</v>
      </c>
      <c s="33" t="s">
        <v>71</v>
      </c>
      <c s="34">
        <v>18</v>
      </c>
      <c s="35">
        <v>0</v>
      </c>
      <c s="35">
        <f>ROUND(ROUND(H25,2)*ROUND(G25,3),2)</f>
      </c>
      <c s="33" t="s">
        <v>57</v>
      </c>
      <c r="O25">
        <f>(I25*21)/100</f>
      </c>
      <c t="s">
        <v>27</v>
      </c>
    </row>
    <row r="26" spans="1:5" ht="12.75">
      <c r="A26" s="36" t="s">
        <v>58</v>
      </c>
      <c r="E26" s="37" t="s">
        <v>54</v>
      </c>
    </row>
    <row r="27" spans="1:5" ht="12.75">
      <c r="A27" s="38" t="s">
        <v>59</v>
      </c>
      <c r="E27" s="39" t="s">
        <v>2820</v>
      </c>
    </row>
    <row r="28" spans="1:5" ht="51">
      <c r="A28" t="s">
        <v>61</v>
      </c>
      <c r="E28" s="37" t="s">
        <v>1432</v>
      </c>
    </row>
    <row r="29" spans="1:18" ht="12.75" customHeight="1">
      <c r="A29" s="6" t="s">
        <v>50</v>
      </c>
      <c s="6"/>
      <c s="41" t="s">
        <v>2657</v>
      </c>
      <c s="6"/>
      <c s="29" t="s">
        <v>2658</v>
      </c>
      <c s="6"/>
      <c s="6"/>
      <c s="6"/>
      <c s="42">
        <f>0+Q29</f>
      </c>
      <c s="6"/>
      <c r="O29">
        <f>0+R29</f>
      </c>
      <c r="Q29">
        <f>0+I30</f>
      </c>
      <c>
        <f>0+O30</f>
      </c>
    </row>
    <row r="30" spans="1:16" ht="25.5">
      <c r="A30" s="26" t="s">
        <v>52</v>
      </c>
      <c s="31" t="s">
        <v>39</v>
      </c>
      <c s="31" t="s">
        <v>2659</v>
      </c>
      <c s="26" t="s">
        <v>54</v>
      </c>
      <c s="32" t="s">
        <v>2660</v>
      </c>
      <c s="33" t="s">
        <v>82</v>
      </c>
      <c s="34">
        <v>12</v>
      </c>
      <c s="35">
        <v>0</v>
      </c>
      <c s="35">
        <f>ROUND(ROUND(H30,2)*ROUND(G30,3),2)</f>
      </c>
      <c s="33" t="s">
        <v>57</v>
      </c>
      <c r="O30">
        <f>(I30*21)/100</f>
      </c>
      <c t="s">
        <v>27</v>
      </c>
    </row>
    <row r="31" spans="1:5" ht="12.75">
      <c r="A31" s="36" t="s">
        <v>58</v>
      </c>
      <c r="E31" s="37" t="s">
        <v>54</v>
      </c>
    </row>
    <row r="32" spans="1:5" ht="12.75">
      <c r="A32" s="38" t="s">
        <v>59</v>
      </c>
      <c r="E32" s="39" t="s">
        <v>2821</v>
      </c>
    </row>
    <row r="33" spans="1:5" ht="76.5">
      <c r="A33" t="s">
        <v>61</v>
      </c>
      <c r="E33" s="37" t="s">
        <v>83</v>
      </c>
    </row>
    <row r="34" spans="1:18" ht="12.75" customHeight="1">
      <c r="A34" s="6" t="s">
        <v>50</v>
      </c>
      <c s="6"/>
      <c s="41" t="s">
        <v>2327</v>
      </c>
      <c s="6"/>
      <c s="29" t="s">
        <v>2663</v>
      </c>
      <c s="6"/>
      <c s="6"/>
      <c s="6"/>
      <c s="42">
        <f>0+Q34</f>
      </c>
      <c s="6"/>
      <c r="O34">
        <f>0+R34</f>
      </c>
      <c r="Q34">
        <f>0+I35</f>
      </c>
      <c>
        <f>0+O35</f>
      </c>
    </row>
    <row r="35" spans="1:16" ht="12.75">
      <c r="A35" s="26" t="s">
        <v>52</v>
      </c>
      <c s="31" t="s">
        <v>41</v>
      </c>
      <c s="31" t="s">
        <v>1382</v>
      </c>
      <c s="26" t="s">
        <v>54</v>
      </c>
      <c s="32" t="s">
        <v>1383</v>
      </c>
      <c s="33" t="s">
        <v>86</v>
      </c>
      <c s="34">
        <v>179</v>
      </c>
      <c s="35">
        <v>0</v>
      </c>
      <c s="35">
        <f>ROUND(ROUND(H35,2)*ROUND(G35,3),2)</f>
      </c>
      <c s="33" t="s">
        <v>57</v>
      </c>
      <c r="O35">
        <f>(I35*21)/100</f>
      </c>
      <c t="s">
        <v>27</v>
      </c>
    </row>
    <row r="36" spans="1:5" ht="12.75">
      <c r="A36" s="36" t="s">
        <v>58</v>
      </c>
      <c r="E36" s="37" t="s">
        <v>54</v>
      </c>
    </row>
    <row r="37" spans="1:5" ht="12.75">
      <c r="A37" s="38" t="s">
        <v>59</v>
      </c>
      <c r="E37" s="39" t="s">
        <v>2822</v>
      </c>
    </row>
    <row r="38" spans="1:5" ht="140.25">
      <c r="A38" t="s">
        <v>61</v>
      </c>
      <c r="E38" s="37" t="s">
        <v>1385</v>
      </c>
    </row>
    <row r="39" spans="1:18" ht="12.75" customHeight="1">
      <c r="A39" s="6" t="s">
        <v>50</v>
      </c>
      <c s="6"/>
      <c s="41" t="s">
        <v>2679</v>
      </c>
      <c s="6"/>
      <c s="29" t="s">
        <v>2680</v>
      </c>
      <c s="6"/>
      <c s="6"/>
      <c s="6"/>
      <c s="42">
        <f>0+Q39</f>
      </c>
      <c s="6"/>
      <c r="O39">
        <f>0+R39</f>
      </c>
      <c r="Q39">
        <f>0+I40+I44</f>
      </c>
      <c>
        <f>0+O40+O44</f>
      </c>
    </row>
    <row r="40" spans="1:16" ht="12.75">
      <c r="A40" s="26" t="s">
        <v>52</v>
      </c>
      <c s="31" t="s">
        <v>90</v>
      </c>
      <c s="31" t="s">
        <v>2681</v>
      </c>
      <c s="26" t="s">
        <v>54</v>
      </c>
      <c s="32" t="s">
        <v>2682</v>
      </c>
      <c s="33" t="s">
        <v>82</v>
      </c>
      <c s="34">
        <v>80</v>
      </c>
      <c s="35">
        <v>0</v>
      </c>
      <c s="35">
        <f>ROUND(ROUND(H40,2)*ROUND(G40,3),2)</f>
      </c>
      <c s="33" t="s">
        <v>57</v>
      </c>
      <c r="O40">
        <f>(I40*21)/100</f>
      </c>
      <c t="s">
        <v>27</v>
      </c>
    </row>
    <row r="41" spans="1:5" ht="12.75">
      <c r="A41" s="36" t="s">
        <v>58</v>
      </c>
      <c r="E41" s="37" t="s">
        <v>54</v>
      </c>
    </row>
    <row r="42" spans="1:5" ht="12.75">
      <c r="A42" s="38" t="s">
        <v>59</v>
      </c>
      <c r="E42" s="39" t="s">
        <v>2823</v>
      </c>
    </row>
    <row r="43" spans="1:5" ht="102">
      <c r="A43" t="s">
        <v>61</v>
      </c>
      <c r="E43" s="37" t="s">
        <v>2684</v>
      </c>
    </row>
    <row r="44" spans="1:16" ht="25.5">
      <c r="A44" s="26" t="s">
        <v>52</v>
      </c>
      <c s="31" t="s">
        <v>95</v>
      </c>
      <c s="31" t="s">
        <v>2685</v>
      </c>
      <c s="26" t="s">
        <v>54</v>
      </c>
      <c s="32" t="s">
        <v>2686</v>
      </c>
      <c s="33" t="s">
        <v>82</v>
      </c>
      <c s="34">
        <v>4</v>
      </c>
      <c s="35">
        <v>0</v>
      </c>
      <c s="35">
        <f>ROUND(ROUND(H44,2)*ROUND(G44,3),2)</f>
      </c>
      <c s="33" t="s">
        <v>57</v>
      </c>
      <c r="O44">
        <f>(I44*21)/100</f>
      </c>
      <c t="s">
        <v>27</v>
      </c>
    </row>
    <row r="45" spans="1:5" ht="12.75">
      <c r="A45" s="36" t="s">
        <v>58</v>
      </c>
      <c r="E45" s="37" t="s">
        <v>54</v>
      </c>
    </row>
    <row r="46" spans="1:5" ht="12.75">
      <c r="A46" s="38" t="s">
        <v>59</v>
      </c>
      <c r="E46" s="39" t="s">
        <v>2824</v>
      </c>
    </row>
    <row r="47" spans="1:5" ht="102">
      <c r="A47" t="s">
        <v>61</v>
      </c>
      <c r="E47" s="37" t="s">
        <v>1381</v>
      </c>
    </row>
    <row r="48" spans="1:18" ht="12.75" customHeight="1">
      <c r="A48" s="6" t="s">
        <v>50</v>
      </c>
      <c s="6"/>
      <c s="41" t="s">
        <v>2688</v>
      </c>
      <c s="6"/>
      <c s="29" t="s">
        <v>2689</v>
      </c>
      <c s="6"/>
      <c s="6"/>
      <c s="6"/>
      <c s="42">
        <f>0+Q48</f>
      </c>
      <c s="6"/>
      <c r="O48">
        <f>0+R48</f>
      </c>
      <c r="Q48">
        <f>0+I49+I53+I57</f>
      </c>
      <c>
        <f>0+O49+O53+O57</f>
      </c>
    </row>
    <row r="49" spans="1:16" ht="12.75">
      <c r="A49" s="26" t="s">
        <v>52</v>
      </c>
      <c s="31" t="s">
        <v>44</v>
      </c>
      <c s="31" t="s">
        <v>910</v>
      </c>
      <c s="26" t="s">
        <v>54</v>
      </c>
      <c s="32" t="s">
        <v>911</v>
      </c>
      <c s="33" t="s">
        <v>86</v>
      </c>
      <c s="34">
        <v>115</v>
      </c>
      <c s="35">
        <v>0</v>
      </c>
      <c s="35">
        <f>ROUND(ROUND(H49,2)*ROUND(G49,3),2)</f>
      </c>
      <c s="33" t="s">
        <v>57</v>
      </c>
      <c r="O49">
        <f>(I49*21)/100</f>
      </c>
      <c t="s">
        <v>27</v>
      </c>
    </row>
    <row r="50" spans="1:5" ht="12.75">
      <c r="A50" s="36" t="s">
        <v>58</v>
      </c>
      <c r="E50" s="37" t="s">
        <v>54</v>
      </c>
    </row>
    <row r="51" spans="1:5" ht="12.75">
      <c r="A51" s="38" t="s">
        <v>59</v>
      </c>
      <c r="E51" s="39" t="s">
        <v>2825</v>
      </c>
    </row>
    <row r="52" spans="1:5" ht="127.5">
      <c r="A52" t="s">
        <v>61</v>
      </c>
      <c r="E52" s="37" t="s">
        <v>913</v>
      </c>
    </row>
    <row r="53" spans="1:16" ht="12.75">
      <c r="A53" s="26" t="s">
        <v>52</v>
      </c>
      <c s="31" t="s">
        <v>46</v>
      </c>
      <c s="31" t="s">
        <v>920</v>
      </c>
      <c s="26" t="s">
        <v>54</v>
      </c>
      <c s="32" t="s">
        <v>921</v>
      </c>
      <c s="33" t="s">
        <v>82</v>
      </c>
      <c s="34">
        <v>14</v>
      </c>
      <c s="35">
        <v>0</v>
      </c>
      <c s="35">
        <f>ROUND(ROUND(H53,2)*ROUND(G53,3),2)</f>
      </c>
      <c s="33" t="s">
        <v>57</v>
      </c>
      <c r="O53">
        <f>(I53*21)/100</f>
      </c>
      <c t="s">
        <v>27</v>
      </c>
    </row>
    <row r="54" spans="1:5" ht="12.75">
      <c r="A54" s="36" t="s">
        <v>58</v>
      </c>
      <c r="E54" s="37" t="s">
        <v>54</v>
      </c>
    </row>
    <row r="55" spans="1:5" ht="12.75">
      <c r="A55" s="38" t="s">
        <v>59</v>
      </c>
      <c r="E55" s="39" t="s">
        <v>2826</v>
      </c>
    </row>
    <row r="56" spans="1:5" ht="76.5">
      <c r="A56" t="s">
        <v>61</v>
      </c>
      <c r="E56" s="37" t="s">
        <v>923</v>
      </c>
    </row>
    <row r="57" spans="1:16" ht="12.75">
      <c r="A57" s="26" t="s">
        <v>52</v>
      </c>
      <c s="31" t="s">
        <v>48</v>
      </c>
      <c s="31" t="s">
        <v>925</v>
      </c>
      <c s="26" t="s">
        <v>54</v>
      </c>
      <c s="32" t="s">
        <v>926</v>
      </c>
      <c s="33" t="s">
        <v>82</v>
      </c>
      <c s="34">
        <v>14</v>
      </c>
      <c s="35">
        <v>0</v>
      </c>
      <c s="35">
        <f>ROUND(ROUND(H57,2)*ROUND(G57,3),2)</f>
      </c>
      <c s="33" t="s">
        <v>57</v>
      </c>
      <c r="O57">
        <f>(I57*21)/100</f>
      </c>
      <c t="s">
        <v>27</v>
      </c>
    </row>
    <row r="58" spans="1:5" ht="12.75">
      <c r="A58" s="36" t="s">
        <v>58</v>
      </c>
      <c r="E58" s="37" t="s">
        <v>54</v>
      </c>
    </row>
    <row r="59" spans="1:5" ht="12.75">
      <c r="A59" s="38" t="s">
        <v>59</v>
      </c>
      <c r="E59" s="39" t="s">
        <v>2826</v>
      </c>
    </row>
    <row r="60" spans="1:5" ht="102">
      <c r="A60" t="s">
        <v>61</v>
      </c>
      <c r="E60" s="37" t="s">
        <v>928</v>
      </c>
    </row>
    <row r="61" spans="1:18" ht="12.75" customHeight="1">
      <c r="A61" s="6" t="s">
        <v>50</v>
      </c>
      <c s="6"/>
      <c s="41" t="s">
        <v>2261</v>
      </c>
      <c s="6"/>
      <c s="29" t="s">
        <v>2692</v>
      </c>
      <c s="6"/>
      <c s="6"/>
      <c s="6"/>
      <c s="42">
        <f>0+Q61</f>
      </c>
      <c s="6"/>
      <c r="O61">
        <f>0+R61</f>
      </c>
      <c r="Q61">
        <f>0+I62+I66+I70+I74+I78+I82+I86+I90+I94+I98</f>
      </c>
      <c>
        <f>0+O62+O66+O70+O74+O78+O82+O86+O90+O94+O98</f>
      </c>
    </row>
    <row r="62" spans="1:16" ht="12.75">
      <c r="A62" s="26" t="s">
        <v>52</v>
      </c>
      <c s="31" t="s">
        <v>111</v>
      </c>
      <c s="31" t="s">
        <v>2827</v>
      </c>
      <c s="26" t="s">
        <v>54</v>
      </c>
      <c s="32" t="s">
        <v>2828</v>
      </c>
      <c s="33" t="s">
        <v>86</v>
      </c>
      <c s="34">
        <v>366</v>
      </c>
      <c s="35">
        <v>0</v>
      </c>
      <c s="35">
        <f>ROUND(ROUND(H62,2)*ROUND(G62,3),2)</f>
      </c>
      <c s="33" t="s">
        <v>57</v>
      </c>
      <c r="O62">
        <f>(I62*21)/100</f>
      </c>
      <c t="s">
        <v>27</v>
      </c>
    </row>
    <row r="63" spans="1:5" ht="12.75">
      <c r="A63" s="36" t="s">
        <v>58</v>
      </c>
      <c r="E63" s="37" t="s">
        <v>54</v>
      </c>
    </row>
    <row r="64" spans="1:5" ht="12.75">
      <c r="A64" s="38" t="s">
        <v>59</v>
      </c>
      <c r="E64" s="39" t="s">
        <v>2829</v>
      </c>
    </row>
    <row r="65" spans="1:5" ht="38.25">
      <c r="A65" t="s">
        <v>61</v>
      </c>
      <c r="E65" s="37" t="s">
        <v>2830</v>
      </c>
    </row>
    <row r="66" spans="1:16" ht="25.5">
      <c r="A66" s="26" t="s">
        <v>52</v>
      </c>
      <c s="31" t="s">
        <v>115</v>
      </c>
      <c s="31" t="s">
        <v>2831</v>
      </c>
      <c s="26" t="s">
        <v>54</v>
      </c>
      <c s="32" t="s">
        <v>2832</v>
      </c>
      <c s="33" t="s">
        <v>82</v>
      </c>
      <c s="34">
        <v>2</v>
      </c>
      <c s="35">
        <v>0</v>
      </c>
      <c s="35">
        <f>ROUND(ROUND(H66,2)*ROUND(G66,3),2)</f>
      </c>
      <c s="33" t="s">
        <v>57</v>
      </c>
      <c r="O66">
        <f>(I66*21)/100</f>
      </c>
      <c t="s">
        <v>27</v>
      </c>
    </row>
    <row r="67" spans="1:5" ht="12.75">
      <c r="A67" s="36" t="s">
        <v>58</v>
      </c>
      <c r="E67" s="37" t="s">
        <v>54</v>
      </c>
    </row>
    <row r="68" spans="1:5" ht="12.75">
      <c r="A68" s="38" t="s">
        <v>59</v>
      </c>
      <c r="E68" s="39" t="s">
        <v>2833</v>
      </c>
    </row>
    <row r="69" spans="1:5" ht="51">
      <c r="A69" t="s">
        <v>61</v>
      </c>
      <c r="E69" s="37" t="s">
        <v>2834</v>
      </c>
    </row>
    <row r="70" spans="1:16" ht="25.5">
      <c r="A70" s="26" t="s">
        <v>52</v>
      </c>
      <c s="31" t="s">
        <v>119</v>
      </c>
      <c s="31" t="s">
        <v>2835</v>
      </c>
      <c s="26" t="s">
        <v>54</v>
      </c>
      <c s="32" t="s">
        <v>2836</v>
      </c>
      <c s="33" t="s">
        <v>82</v>
      </c>
      <c s="34">
        <v>2</v>
      </c>
      <c s="35">
        <v>0</v>
      </c>
      <c s="35">
        <f>ROUND(ROUND(H70,2)*ROUND(G70,3),2)</f>
      </c>
      <c s="33" t="s">
        <v>57</v>
      </c>
      <c r="O70">
        <f>(I70*21)/100</f>
      </c>
      <c t="s">
        <v>27</v>
      </c>
    </row>
    <row r="71" spans="1:5" ht="12.75">
      <c r="A71" s="36" t="s">
        <v>58</v>
      </c>
      <c r="E71" s="37" t="s">
        <v>54</v>
      </c>
    </row>
    <row r="72" spans="1:5" ht="12.75">
      <c r="A72" s="38" t="s">
        <v>59</v>
      </c>
      <c r="E72" s="39" t="s">
        <v>2837</v>
      </c>
    </row>
    <row r="73" spans="1:5" ht="102">
      <c r="A73" t="s">
        <v>61</v>
      </c>
      <c r="E73" s="37" t="s">
        <v>2338</v>
      </c>
    </row>
    <row r="74" spans="1:16" ht="25.5">
      <c r="A74" s="26" t="s">
        <v>52</v>
      </c>
      <c s="31" t="s">
        <v>123</v>
      </c>
      <c s="31" t="s">
        <v>2838</v>
      </c>
      <c s="26" t="s">
        <v>54</v>
      </c>
      <c s="32" t="s">
        <v>2839</v>
      </c>
      <c s="33" t="s">
        <v>82</v>
      </c>
      <c s="34">
        <v>2</v>
      </c>
      <c s="35">
        <v>0</v>
      </c>
      <c s="35">
        <f>ROUND(ROUND(H74,2)*ROUND(G74,3),2)</f>
      </c>
      <c s="33" t="s">
        <v>57</v>
      </c>
      <c r="O74">
        <f>(I74*21)/100</f>
      </c>
      <c t="s">
        <v>27</v>
      </c>
    </row>
    <row r="75" spans="1:5" ht="12.75">
      <c r="A75" s="36" t="s">
        <v>58</v>
      </c>
      <c r="E75" s="37" t="s">
        <v>54</v>
      </c>
    </row>
    <row r="76" spans="1:5" ht="12.75">
      <c r="A76" s="38" t="s">
        <v>59</v>
      </c>
      <c r="E76" s="39" t="s">
        <v>2837</v>
      </c>
    </row>
    <row r="77" spans="1:5" ht="102">
      <c r="A77" t="s">
        <v>61</v>
      </c>
      <c r="E77" s="37" t="s">
        <v>2338</v>
      </c>
    </row>
    <row r="78" spans="1:16" ht="25.5">
      <c r="A78" s="26" t="s">
        <v>52</v>
      </c>
      <c s="31" t="s">
        <v>129</v>
      </c>
      <c s="31" t="s">
        <v>2840</v>
      </c>
      <c s="26" t="s">
        <v>54</v>
      </c>
      <c s="32" t="s">
        <v>2841</v>
      </c>
      <c s="33" t="s">
        <v>82</v>
      </c>
      <c s="34">
        <v>4</v>
      </c>
      <c s="35">
        <v>0</v>
      </c>
      <c s="35">
        <f>ROUND(ROUND(H78,2)*ROUND(G78,3),2)</f>
      </c>
      <c s="33" t="s">
        <v>57</v>
      </c>
      <c r="O78">
        <f>(I78*21)/100</f>
      </c>
      <c t="s">
        <v>27</v>
      </c>
    </row>
    <row r="79" spans="1:5" ht="12.75">
      <c r="A79" s="36" t="s">
        <v>58</v>
      </c>
      <c r="E79" s="37" t="s">
        <v>54</v>
      </c>
    </row>
    <row r="80" spans="1:5" ht="12.75">
      <c r="A80" s="38" t="s">
        <v>59</v>
      </c>
      <c r="E80" s="39" t="s">
        <v>2842</v>
      </c>
    </row>
    <row r="81" spans="1:5" ht="102">
      <c r="A81" t="s">
        <v>61</v>
      </c>
      <c r="E81" s="37" t="s">
        <v>2338</v>
      </c>
    </row>
    <row r="82" spans="1:16" ht="12.75">
      <c r="A82" s="26" t="s">
        <v>52</v>
      </c>
      <c s="31" t="s">
        <v>133</v>
      </c>
      <c s="31" t="s">
        <v>2843</v>
      </c>
      <c s="26" t="s">
        <v>54</v>
      </c>
      <c s="32" t="s">
        <v>2844</v>
      </c>
      <c s="33" t="s">
        <v>82</v>
      </c>
      <c s="34">
        <v>4</v>
      </c>
      <c s="35">
        <v>0</v>
      </c>
      <c s="35">
        <f>ROUND(ROUND(H82,2)*ROUND(G82,3),2)</f>
      </c>
      <c s="33" t="s">
        <v>57</v>
      </c>
      <c r="O82">
        <f>(I82*21)/100</f>
      </c>
      <c t="s">
        <v>27</v>
      </c>
    </row>
    <row r="83" spans="1:5" ht="12.75">
      <c r="A83" s="36" t="s">
        <v>58</v>
      </c>
      <c r="E83" s="37" t="s">
        <v>54</v>
      </c>
    </row>
    <row r="84" spans="1:5" ht="12.75">
      <c r="A84" s="38" t="s">
        <v>59</v>
      </c>
      <c r="E84" s="39" t="s">
        <v>2845</v>
      </c>
    </row>
    <row r="85" spans="1:5" ht="102">
      <c r="A85" t="s">
        <v>61</v>
      </c>
      <c r="E85" s="37" t="s">
        <v>2338</v>
      </c>
    </row>
    <row r="86" spans="1:16" ht="12.75">
      <c r="A86" s="26" t="s">
        <v>52</v>
      </c>
      <c s="31" t="s">
        <v>137</v>
      </c>
      <c s="31" t="s">
        <v>2846</v>
      </c>
      <c s="26" t="s">
        <v>54</v>
      </c>
      <c s="32" t="s">
        <v>2847</v>
      </c>
      <c s="33" t="s">
        <v>82</v>
      </c>
      <c s="34">
        <v>4</v>
      </c>
      <c s="35">
        <v>0</v>
      </c>
      <c s="35">
        <f>ROUND(ROUND(H86,2)*ROUND(G86,3),2)</f>
      </c>
      <c s="33" t="s">
        <v>57</v>
      </c>
      <c r="O86">
        <f>(I86*21)/100</f>
      </c>
      <c t="s">
        <v>27</v>
      </c>
    </row>
    <row r="87" spans="1:5" ht="12.75">
      <c r="A87" s="36" t="s">
        <v>58</v>
      </c>
      <c r="E87" s="37" t="s">
        <v>54</v>
      </c>
    </row>
    <row r="88" spans="1:5" ht="12.75">
      <c r="A88" s="38" t="s">
        <v>59</v>
      </c>
      <c r="E88" s="39" t="s">
        <v>2845</v>
      </c>
    </row>
    <row r="89" spans="1:5" ht="102">
      <c r="A89" t="s">
        <v>61</v>
      </c>
      <c r="E89" s="37" t="s">
        <v>2848</v>
      </c>
    </row>
    <row r="90" spans="1:16" ht="25.5">
      <c r="A90" s="26" t="s">
        <v>52</v>
      </c>
      <c s="31" t="s">
        <v>141</v>
      </c>
      <c s="31" t="s">
        <v>2849</v>
      </c>
      <c s="26" t="s">
        <v>54</v>
      </c>
      <c s="32" t="s">
        <v>2850</v>
      </c>
      <c s="33" t="s">
        <v>86</v>
      </c>
      <c s="34">
        <v>114</v>
      </c>
      <c s="35">
        <v>0</v>
      </c>
      <c s="35">
        <f>ROUND(ROUND(H90,2)*ROUND(G90,3),2)</f>
      </c>
      <c s="33" t="s">
        <v>65</v>
      </c>
      <c r="O90">
        <f>(I90*21)/100</f>
      </c>
      <c t="s">
        <v>27</v>
      </c>
    </row>
    <row r="91" spans="1:5" ht="12.75">
      <c r="A91" s="36" t="s">
        <v>58</v>
      </c>
      <c r="E91" s="37" t="s">
        <v>54</v>
      </c>
    </row>
    <row r="92" spans="1:5" ht="12.75">
      <c r="A92" s="38" t="s">
        <v>59</v>
      </c>
      <c r="E92" s="39" t="s">
        <v>2825</v>
      </c>
    </row>
    <row r="93" spans="1:5" ht="38.25">
      <c r="A93" t="s">
        <v>61</v>
      </c>
      <c r="E93" s="37" t="s">
        <v>2696</v>
      </c>
    </row>
    <row r="94" spans="1:16" ht="12.75">
      <c r="A94" s="26" t="s">
        <v>52</v>
      </c>
      <c s="31" t="s">
        <v>145</v>
      </c>
      <c s="31" t="s">
        <v>2851</v>
      </c>
      <c s="26" t="s">
        <v>54</v>
      </c>
      <c s="32" t="s">
        <v>2852</v>
      </c>
      <c s="33" t="s">
        <v>86</v>
      </c>
      <c s="34">
        <v>228</v>
      </c>
      <c s="35">
        <v>0</v>
      </c>
      <c s="35">
        <f>ROUND(ROUND(H94,2)*ROUND(G94,3),2)</f>
      </c>
      <c s="33" t="s">
        <v>65</v>
      </c>
      <c r="O94">
        <f>(I94*21)/100</f>
      </c>
      <c t="s">
        <v>27</v>
      </c>
    </row>
    <row r="95" spans="1:5" ht="12.75">
      <c r="A95" s="36" t="s">
        <v>58</v>
      </c>
      <c r="E95" s="37" t="s">
        <v>54</v>
      </c>
    </row>
    <row r="96" spans="1:5" ht="12.75">
      <c r="A96" s="38" t="s">
        <v>59</v>
      </c>
      <c r="E96" s="39" t="s">
        <v>2853</v>
      </c>
    </row>
    <row r="97" spans="1:5" ht="38.25">
      <c r="A97" t="s">
        <v>61</v>
      </c>
      <c r="E97" s="37" t="s">
        <v>2696</v>
      </c>
    </row>
    <row r="98" spans="1:16" ht="25.5">
      <c r="A98" s="26" t="s">
        <v>52</v>
      </c>
      <c s="31" t="s">
        <v>149</v>
      </c>
      <c s="31" t="s">
        <v>2854</v>
      </c>
      <c s="26" t="s">
        <v>54</v>
      </c>
      <c s="32" t="s">
        <v>2855</v>
      </c>
      <c s="33" t="s">
        <v>82</v>
      </c>
      <c s="34">
        <v>2</v>
      </c>
      <c s="35">
        <v>0</v>
      </c>
      <c s="35">
        <f>ROUND(ROUND(H98,2)*ROUND(G98,3),2)</f>
      </c>
      <c s="33" t="s">
        <v>65</v>
      </c>
      <c r="O98">
        <f>(I98*21)/100</f>
      </c>
      <c t="s">
        <v>27</v>
      </c>
    </row>
    <row r="99" spans="1:5" ht="12.75">
      <c r="A99" s="36" t="s">
        <v>58</v>
      </c>
      <c r="E99" s="37" t="s">
        <v>54</v>
      </c>
    </row>
    <row r="100" spans="1:5" ht="12.75">
      <c r="A100" s="38" t="s">
        <v>59</v>
      </c>
      <c r="E100" s="39" t="s">
        <v>2833</v>
      </c>
    </row>
    <row r="101" spans="1:5" ht="51">
      <c r="A101" t="s">
        <v>61</v>
      </c>
      <c r="E101" s="37" t="s">
        <v>2856</v>
      </c>
    </row>
    <row r="102" spans="1:18" ht="12.75" customHeight="1">
      <c r="A102" s="6" t="s">
        <v>50</v>
      </c>
      <c s="6"/>
      <c s="41" t="s">
        <v>2704</v>
      </c>
      <c s="6"/>
      <c s="29" t="s">
        <v>2705</v>
      </c>
      <c s="6"/>
      <c s="6"/>
      <c s="6"/>
      <c s="42">
        <f>0+Q102</f>
      </c>
      <c s="6"/>
      <c r="O102">
        <f>0+R102</f>
      </c>
      <c r="Q102">
        <f>0+I103+I107+I111+I115+I119</f>
      </c>
      <c>
        <f>0+O103+O107+O111+O115+O119</f>
      </c>
    </row>
    <row r="103" spans="1:16" ht="12.75">
      <c r="A103" s="26" t="s">
        <v>52</v>
      </c>
      <c s="31" t="s">
        <v>153</v>
      </c>
      <c s="31" t="s">
        <v>2706</v>
      </c>
      <c s="26" t="s">
        <v>54</v>
      </c>
      <c s="32" t="s">
        <v>2707</v>
      </c>
      <c s="33" t="s">
        <v>82</v>
      </c>
      <c s="34">
        <v>1</v>
      </c>
      <c s="35">
        <v>0</v>
      </c>
      <c s="35">
        <f>ROUND(ROUND(H103,2)*ROUND(G103,3),2)</f>
      </c>
      <c s="33" t="s">
        <v>57</v>
      </c>
      <c r="O103">
        <f>(I103*21)/100</f>
      </c>
      <c t="s">
        <v>27</v>
      </c>
    </row>
    <row r="104" spans="1:5" ht="12.75">
      <c r="A104" s="36" t="s">
        <v>58</v>
      </c>
      <c r="E104" s="37" t="s">
        <v>54</v>
      </c>
    </row>
    <row r="105" spans="1:5" ht="12.75">
      <c r="A105" s="38" t="s">
        <v>59</v>
      </c>
      <c r="E105" s="39" t="s">
        <v>2857</v>
      </c>
    </row>
    <row r="106" spans="1:5" ht="89.25">
      <c r="A106" t="s">
        <v>61</v>
      </c>
      <c r="E106" s="37" t="s">
        <v>2709</v>
      </c>
    </row>
    <row r="107" spans="1:16" ht="25.5">
      <c r="A107" s="26" t="s">
        <v>52</v>
      </c>
      <c s="31" t="s">
        <v>159</v>
      </c>
      <c s="31" t="s">
        <v>2710</v>
      </c>
      <c s="26" t="s">
        <v>54</v>
      </c>
      <c s="32" t="s">
        <v>2711</v>
      </c>
      <c s="33" t="s">
        <v>82</v>
      </c>
      <c s="34">
        <v>1</v>
      </c>
      <c s="35">
        <v>0</v>
      </c>
      <c s="35">
        <f>ROUND(ROUND(H107,2)*ROUND(G107,3),2)</f>
      </c>
      <c s="33" t="s">
        <v>57</v>
      </c>
      <c r="O107">
        <f>(I107*21)/100</f>
      </c>
      <c t="s">
        <v>27</v>
      </c>
    </row>
    <row r="108" spans="1:5" ht="12.75">
      <c r="A108" s="36" t="s">
        <v>58</v>
      </c>
      <c r="E108" s="37" t="s">
        <v>54</v>
      </c>
    </row>
    <row r="109" spans="1:5" ht="12.75">
      <c r="A109" s="38" t="s">
        <v>59</v>
      </c>
      <c r="E109" s="39" t="s">
        <v>2720</v>
      </c>
    </row>
    <row r="110" spans="1:5" ht="114.75">
      <c r="A110" t="s">
        <v>61</v>
      </c>
      <c r="E110" s="37" t="s">
        <v>2713</v>
      </c>
    </row>
    <row r="111" spans="1:16" ht="12.75">
      <c r="A111" s="26" t="s">
        <v>52</v>
      </c>
      <c s="31" t="s">
        <v>164</v>
      </c>
      <c s="31" t="s">
        <v>160</v>
      </c>
      <c s="26" t="s">
        <v>54</v>
      </c>
      <c s="32" t="s">
        <v>161</v>
      </c>
      <c s="33" t="s">
        <v>162</v>
      </c>
      <c s="34">
        <v>40</v>
      </c>
      <c s="35">
        <v>0</v>
      </c>
      <c s="35">
        <f>ROUND(ROUND(H111,2)*ROUND(G111,3),2)</f>
      </c>
      <c s="33" t="s">
        <v>57</v>
      </c>
      <c r="O111">
        <f>(I111*21)/100</f>
      </c>
      <c t="s">
        <v>27</v>
      </c>
    </row>
    <row r="112" spans="1:5" ht="12.75">
      <c r="A112" s="36" t="s">
        <v>58</v>
      </c>
      <c r="E112" s="37" t="s">
        <v>54</v>
      </c>
    </row>
    <row r="113" spans="1:5" ht="12.75">
      <c r="A113" s="38" t="s">
        <v>59</v>
      </c>
      <c r="E113" s="39" t="s">
        <v>2794</v>
      </c>
    </row>
    <row r="114" spans="1:5" ht="89.25">
      <c r="A114" t="s">
        <v>61</v>
      </c>
      <c r="E114" s="37" t="s">
        <v>163</v>
      </c>
    </row>
    <row r="115" spans="1:16" ht="12.75">
      <c r="A115" s="26" t="s">
        <v>52</v>
      </c>
      <c s="31" t="s">
        <v>168</v>
      </c>
      <c s="31" t="s">
        <v>2718</v>
      </c>
      <c s="26" t="s">
        <v>54</v>
      </c>
      <c s="32" t="s">
        <v>2719</v>
      </c>
      <c s="33" t="s">
        <v>162</v>
      </c>
      <c s="34">
        <v>8</v>
      </c>
      <c s="35">
        <v>0</v>
      </c>
      <c s="35">
        <f>ROUND(ROUND(H115,2)*ROUND(G115,3),2)</f>
      </c>
      <c s="33" t="s">
        <v>57</v>
      </c>
      <c r="O115">
        <f>(I115*21)/100</f>
      </c>
      <c t="s">
        <v>27</v>
      </c>
    </row>
    <row r="116" spans="1:5" ht="12.75">
      <c r="A116" s="36" t="s">
        <v>58</v>
      </c>
      <c r="E116" s="37" t="s">
        <v>54</v>
      </c>
    </row>
    <row r="117" spans="1:5" ht="12.75">
      <c r="A117" s="38" t="s">
        <v>59</v>
      </c>
      <c r="E117" s="39" t="s">
        <v>2799</v>
      </c>
    </row>
    <row r="118" spans="1:5" ht="89.25">
      <c r="A118" t="s">
        <v>61</v>
      </c>
      <c r="E118" s="37" t="s">
        <v>2721</v>
      </c>
    </row>
    <row r="119" spans="1:16" ht="12.75">
      <c r="A119" s="26" t="s">
        <v>52</v>
      </c>
      <c s="31" t="s">
        <v>172</v>
      </c>
      <c s="31" t="s">
        <v>2722</v>
      </c>
      <c s="26" t="s">
        <v>54</v>
      </c>
      <c s="32" t="s">
        <v>2723</v>
      </c>
      <c s="33" t="s">
        <v>162</v>
      </c>
      <c s="34">
        <v>4</v>
      </c>
      <c s="35">
        <v>0</v>
      </c>
      <c s="35">
        <f>ROUND(ROUND(H119,2)*ROUND(G119,3),2)</f>
      </c>
      <c s="33" t="s">
        <v>57</v>
      </c>
      <c r="O119">
        <f>(I119*21)/100</f>
      </c>
      <c t="s">
        <v>27</v>
      </c>
    </row>
    <row r="120" spans="1:5" ht="12.75">
      <c r="A120" s="36" t="s">
        <v>58</v>
      </c>
      <c r="E120" s="37" t="s">
        <v>54</v>
      </c>
    </row>
    <row r="121" spans="1:5" ht="12.75">
      <c r="A121" s="38" t="s">
        <v>59</v>
      </c>
      <c r="E121" s="39" t="s">
        <v>2858</v>
      </c>
    </row>
    <row r="122" spans="1:5" ht="89.25">
      <c r="A122" t="s">
        <v>61</v>
      </c>
      <c r="E122" s="37" t="s">
        <v>2725</v>
      </c>
    </row>
    <row r="123" spans="1:18" ht="12.75" customHeight="1">
      <c r="A123" s="6" t="s">
        <v>50</v>
      </c>
      <c s="6"/>
      <c s="41" t="s">
        <v>2730</v>
      </c>
      <c s="6"/>
      <c s="29" t="s">
        <v>2731</v>
      </c>
      <c s="6"/>
      <c s="6"/>
      <c s="6"/>
      <c s="42">
        <f>0+Q123</f>
      </c>
      <c s="6"/>
      <c r="O123">
        <f>0+R123</f>
      </c>
      <c r="Q123">
        <f>0+I124</f>
      </c>
      <c>
        <f>0+O124</f>
      </c>
    </row>
    <row r="124" spans="1:16" ht="12.75">
      <c r="A124" s="26" t="s">
        <v>52</v>
      </c>
      <c s="31" t="s">
        <v>178</v>
      </c>
      <c s="31" t="s">
        <v>2732</v>
      </c>
      <c s="26" t="s">
        <v>54</v>
      </c>
      <c s="32" t="s">
        <v>2733</v>
      </c>
      <c s="33" t="s">
        <v>82</v>
      </c>
      <c s="34">
        <v>1</v>
      </c>
      <c s="35">
        <v>0</v>
      </c>
      <c s="35">
        <f>ROUND(ROUND(H124,2)*ROUND(G124,3),2)</f>
      </c>
      <c s="33" t="s">
        <v>57</v>
      </c>
      <c r="O124">
        <f>(I124*21)/100</f>
      </c>
      <c t="s">
        <v>27</v>
      </c>
    </row>
    <row r="125" spans="1:5" ht="12.75">
      <c r="A125" s="36" t="s">
        <v>58</v>
      </c>
      <c r="E125" s="37" t="s">
        <v>54</v>
      </c>
    </row>
    <row r="126" spans="1:5" ht="12.75">
      <c r="A126" s="38" t="s">
        <v>59</v>
      </c>
      <c r="E126" s="39" t="s">
        <v>2720</v>
      </c>
    </row>
    <row r="127" spans="1:5" ht="76.5">
      <c r="A127" t="s">
        <v>61</v>
      </c>
      <c r="E127" s="37" t="s">
        <v>2734</v>
      </c>
    </row>
    <row r="128" spans="1:18" ht="12.75" customHeight="1">
      <c r="A128" s="6" t="s">
        <v>50</v>
      </c>
      <c s="6"/>
      <c s="41" t="s">
        <v>176</v>
      </c>
      <c s="6"/>
      <c s="29" t="s">
        <v>177</v>
      </c>
      <c s="6"/>
      <c s="6"/>
      <c s="6"/>
      <c s="42">
        <f>0+Q128</f>
      </c>
      <c s="6"/>
      <c r="O128">
        <f>0+R128</f>
      </c>
      <c r="Q128">
        <f>0+I129+I133+I137+I141+I145</f>
      </c>
      <c>
        <f>0+O129+O133+O137+O141+O145</f>
      </c>
    </row>
    <row r="129" spans="1:16" ht="38.25">
      <c r="A129" s="26" t="s">
        <v>52</v>
      </c>
      <c s="31" t="s">
        <v>452</v>
      </c>
      <c s="31" t="s">
        <v>658</v>
      </c>
      <c s="26" t="s">
        <v>659</v>
      </c>
      <c s="32" t="s">
        <v>1229</v>
      </c>
      <c s="33" t="s">
        <v>182</v>
      </c>
      <c s="34">
        <v>35</v>
      </c>
      <c s="35">
        <v>0</v>
      </c>
      <c s="35">
        <f>ROUND(ROUND(H129,2)*ROUND(G129,3),2)</f>
      </c>
      <c s="33" t="s">
        <v>65</v>
      </c>
      <c r="O129">
        <f>(I129*21)/100</f>
      </c>
      <c t="s">
        <v>27</v>
      </c>
    </row>
    <row r="130" spans="1:5" ht="12.75">
      <c r="A130" s="36" t="s">
        <v>58</v>
      </c>
      <c r="E130" s="37" t="s">
        <v>183</v>
      </c>
    </row>
    <row r="131" spans="1:5" ht="12.75">
      <c r="A131" s="38" t="s">
        <v>59</v>
      </c>
      <c r="E131" s="39" t="s">
        <v>2859</v>
      </c>
    </row>
    <row r="132" spans="1:5" ht="102">
      <c r="A132" t="s">
        <v>61</v>
      </c>
      <c r="E132" s="37" t="s">
        <v>185</v>
      </c>
    </row>
    <row r="133" spans="1:16" ht="38.25">
      <c r="A133" s="26" t="s">
        <v>52</v>
      </c>
      <c s="31" t="s">
        <v>456</v>
      </c>
      <c s="31" t="s">
        <v>2736</v>
      </c>
      <c s="26" t="s">
        <v>2737</v>
      </c>
      <c s="32" t="s">
        <v>2738</v>
      </c>
      <c s="33" t="s">
        <v>182</v>
      </c>
      <c s="34">
        <v>0.05</v>
      </c>
      <c s="35">
        <v>0</v>
      </c>
      <c s="35">
        <f>ROUND(ROUND(H133,2)*ROUND(G133,3),2)</f>
      </c>
      <c s="33" t="s">
        <v>65</v>
      </c>
      <c r="O133">
        <f>(I133*21)/100</f>
      </c>
      <c t="s">
        <v>27</v>
      </c>
    </row>
    <row r="134" spans="1:5" ht="12.75">
      <c r="A134" s="36" t="s">
        <v>58</v>
      </c>
      <c r="E134" s="37" t="s">
        <v>183</v>
      </c>
    </row>
    <row r="135" spans="1:5" ht="12.75">
      <c r="A135" s="38" t="s">
        <v>59</v>
      </c>
      <c r="E135" s="39" t="s">
        <v>2739</v>
      </c>
    </row>
    <row r="136" spans="1:5" ht="102">
      <c r="A136" t="s">
        <v>61</v>
      </c>
      <c r="E136" s="37" t="s">
        <v>185</v>
      </c>
    </row>
    <row r="137" spans="1:16" ht="25.5">
      <c r="A137" s="26" t="s">
        <v>52</v>
      </c>
      <c s="31" t="s">
        <v>462</v>
      </c>
      <c s="31" t="s">
        <v>228</v>
      </c>
      <c s="26" t="s">
        <v>229</v>
      </c>
      <c s="32" t="s">
        <v>230</v>
      </c>
      <c s="33" t="s">
        <v>182</v>
      </c>
      <c s="34">
        <v>0.008</v>
      </c>
      <c s="35">
        <v>0</v>
      </c>
      <c s="35">
        <f>ROUND(ROUND(H137,2)*ROUND(G137,3),2)</f>
      </c>
      <c s="33" t="s">
        <v>65</v>
      </c>
      <c r="O137">
        <f>(I137*21)/100</f>
      </c>
      <c t="s">
        <v>27</v>
      </c>
    </row>
    <row r="138" spans="1:5" ht="12.75">
      <c r="A138" s="36" t="s">
        <v>58</v>
      </c>
      <c r="E138" s="37" t="s">
        <v>183</v>
      </c>
    </row>
    <row r="139" spans="1:5" ht="12.75">
      <c r="A139" s="38" t="s">
        <v>59</v>
      </c>
      <c r="E139" s="39" t="s">
        <v>2739</v>
      </c>
    </row>
    <row r="140" spans="1:5" ht="102">
      <c r="A140" t="s">
        <v>61</v>
      </c>
      <c r="E140" s="37" t="s">
        <v>185</v>
      </c>
    </row>
    <row r="141" spans="1:16" ht="25.5">
      <c r="A141" s="26" t="s">
        <v>52</v>
      </c>
      <c s="31" t="s">
        <v>467</v>
      </c>
      <c s="31" t="s">
        <v>2740</v>
      </c>
      <c s="26" t="s">
        <v>2741</v>
      </c>
      <c s="32" t="s">
        <v>2742</v>
      </c>
      <c s="33" t="s">
        <v>182</v>
      </c>
      <c s="34">
        <v>0.004</v>
      </c>
      <c s="35">
        <v>0</v>
      </c>
      <c s="35">
        <f>ROUND(ROUND(H141,2)*ROUND(G141,3),2)</f>
      </c>
      <c s="33" t="s">
        <v>65</v>
      </c>
      <c r="O141">
        <f>(I141*21)/100</f>
      </c>
      <c t="s">
        <v>27</v>
      </c>
    </row>
    <row r="142" spans="1:5" ht="12.75">
      <c r="A142" s="36" t="s">
        <v>58</v>
      </c>
      <c r="E142" s="37" t="s">
        <v>183</v>
      </c>
    </row>
    <row r="143" spans="1:5" ht="12.75">
      <c r="A143" s="38" t="s">
        <v>59</v>
      </c>
      <c r="E143" s="39" t="s">
        <v>2860</v>
      </c>
    </row>
    <row r="144" spans="1:5" ht="102">
      <c r="A144" t="s">
        <v>61</v>
      </c>
      <c r="E144" s="37" t="s">
        <v>185</v>
      </c>
    </row>
    <row r="145" spans="1:16" ht="25.5">
      <c r="A145" s="26" t="s">
        <v>52</v>
      </c>
      <c s="31" t="s">
        <v>472</v>
      </c>
      <c s="31" t="s">
        <v>2744</v>
      </c>
      <c s="26" t="s">
        <v>2745</v>
      </c>
      <c s="32" t="s">
        <v>2746</v>
      </c>
      <c s="33" t="s">
        <v>182</v>
      </c>
      <c s="34">
        <v>0.005</v>
      </c>
      <c s="35">
        <v>0</v>
      </c>
      <c s="35">
        <f>ROUND(ROUND(H145,2)*ROUND(G145,3),2)</f>
      </c>
      <c s="33" t="s">
        <v>65</v>
      </c>
      <c r="O145">
        <f>(I145*21)/100</f>
      </c>
      <c t="s">
        <v>27</v>
      </c>
    </row>
    <row r="146" spans="1:5" ht="12.75">
      <c r="A146" s="36" t="s">
        <v>58</v>
      </c>
      <c r="E146" s="37" t="s">
        <v>183</v>
      </c>
    </row>
    <row r="147" spans="1:5" ht="12.75">
      <c r="A147" s="38" t="s">
        <v>59</v>
      </c>
      <c r="E147" s="39" t="s">
        <v>2861</v>
      </c>
    </row>
    <row r="148" spans="1:5" ht="102">
      <c r="A148" t="s">
        <v>61</v>
      </c>
      <c r="E14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9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0+O9+O18+O23+O32+O37+O42+O51+O56+O65+O94+O115+O144+O173+O178</f>
      </c>
      <c t="s">
        <v>26</v>
      </c>
    </row>
    <row r="3" spans="1:16" ht="15" customHeight="1">
      <c r="A3" t="s">
        <v>12</v>
      </c>
      <c s="12" t="s">
        <v>14</v>
      </c>
      <c s="13" t="s">
        <v>15</v>
      </c>
      <c s="1"/>
      <c s="14" t="s">
        <v>16</v>
      </c>
      <c s="1"/>
      <c s="9"/>
      <c s="8" t="s">
        <v>2862</v>
      </c>
      <c s="43">
        <f>0+I9+I18+I23+I32+I37+I42+I51+I56+I65+I94+I115+I144+I173+I178</f>
      </c>
      <c s="10"/>
      <c r="O3" t="s">
        <v>23</v>
      </c>
      <c t="s">
        <v>27</v>
      </c>
    </row>
    <row r="4" spans="1:16" ht="15" customHeight="1">
      <c r="A4" t="s">
        <v>17</v>
      </c>
      <c s="12" t="s">
        <v>18</v>
      </c>
      <c s="13" t="s">
        <v>2805</v>
      </c>
      <c s="1"/>
      <c s="14" t="s">
        <v>2806</v>
      </c>
      <c s="1"/>
      <c s="1"/>
      <c s="11"/>
      <c s="11"/>
      <c s="1"/>
      <c r="O4" t="s">
        <v>24</v>
      </c>
      <c t="s">
        <v>27</v>
      </c>
    </row>
    <row r="5" spans="1:16" ht="12.75" customHeight="1">
      <c r="A5" t="s">
        <v>21</v>
      </c>
      <c s="16" t="s">
        <v>22</v>
      </c>
      <c s="17" t="s">
        <v>2862</v>
      </c>
      <c s="6"/>
      <c s="18" t="s">
        <v>2863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2645</v>
      </c>
      <c s="27"/>
      <c s="29" t="s">
        <v>2646</v>
      </c>
      <c s="27"/>
      <c s="27"/>
      <c s="27"/>
      <c s="30">
        <f>0+Q9</f>
      </c>
      <c s="27"/>
      <c r="O9">
        <f>0+R9</f>
      </c>
      <c r="Q9">
        <f>0+I10+I14</f>
      </c>
      <c>
        <f>0+O10+O14</f>
      </c>
    </row>
    <row r="10" spans="1:16" ht="12.75">
      <c r="A10" s="26" t="s">
        <v>52</v>
      </c>
      <c s="31" t="s">
        <v>33</v>
      </c>
      <c s="31" t="s">
        <v>1116</v>
      </c>
      <c s="26" t="s">
        <v>54</v>
      </c>
      <c s="32" t="s">
        <v>1117</v>
      </c>
      <c s="33" t="s">
        <v>71</v>
      </c>
      <c s="34">
        <v>68</v>
      </c>
      <c s="35">
        <v>0</v>
      </c>
      <c s="35">
        <f>ROUND(ROUND(H10,2)*ROUND(G10,3),2)</f>
      </c>
      <c s="33" t="s">
        <v>57</v>
      </c>
      <c r="O10">
        <f>(I10*21)/100</f>
      </c>
      <c t="s">
        <v>27</v>
      </c>
    </row>
    <row r="11" spans="1:5" ht="12.75">
      <c r="A11" s="36" t="s">
        <v>58</v>
      </c>
      <c r="E11" s="37" t="s">
        <v>54</v>
      </c>
    </row>
    <row r="12" spans="1:5" ht="12.75">
      <c r="A12" s="38" t="s">
        <v>59</v>
      </c>
      <c r="E12" s="39" t="s">
        <v>2865</v>
      </c>
    </row>
    <row r="13" spans="1:5" ht="318.75">
      <c r="A13" t="s">
        <v>61</v>
      </c>
      <c r="E13" s="37" t="s">
        <v>532</v>
      </c>
    </row>
    <row r="14" spans="1:16" ht="12.75">
      <c r="A14" s="26" t="s">
        <v>52</v>
      </c>
      <c s="31" t="s">
        <v>27</v>
      </c>
      <c s="31" t="s">
        <v>529</v>
      </c>
      <c s="26" t="s">
        <v>54</v>
      </c>
      <c s="32" t="s">
        <v>530</v>
      </c>
      <c s="33" t="s">
        <v>71</v>
      </c>
      <c s="34">
        <v>84</v>
      </c>
      <c s="35">
        <v>0</v>
      </c>
      <c s="35">
        <f>ROUND(ROUND(H14,2)*ROUND(G14,3),2)</f>
      </c>
      <c s="33" t="s">
        <v>57</v>
      </c>
      <c r="O14">
        <f>(I14*21)/100</f>
      </c>
      <c t="s">
        <v>27</v>
      </c>
    </row>
    <row r="15" spans="1:5" ht="12.75">
      <c r="A15" s="36" t="s">
        <v>58</v>
      </c>
      <c r="E15" s="37" t="s">
        <v>54</v>
      </c>
    </row>
    <row r="16" spans="1:5" ht="12.75">
      <c r="A16" s="38" t="s">
        <v>59</v>
      </c>
      <c r="E16" s="39" t="s">
        <v>2866</v>
      </c>
    </row>
    <row r="17" spans="1:5" ht="318.75">
      <c r="A17" t="s">
        <v>61</v>
      </c>
      <c r="E17" s="37" t="s">
        <v>532</v>
      </c>
    </row>
    <row r="18" spans="1:18" ht="12.75" customHeight="1">
      <c r="A18" s="6" t="s">
        <v>50</v>
      </c>
      <c s="6"/>
      <c s="41" t="s">
        <v>2652</v>
      </c>
      <c s="6"/>
      <c s="29" t="s">
        <v>2653</v>
      </c>
      <c s="6"/>
      <c s="6"/>
      <c s="6"/>
      <c s="42">
        <f>0+Q18</f>
      </c>
      <c s="6"/>
      <c r="O18">
        <f>0+R18</f>
      </c>
      <c r="Q18">
        <f>0+I19</f>
      </c>
      <c>
        <f>0+O19</f>
      </c>
    </row>
    <row r="19" spans="1:16" ht="12.75">
      <c r="A19" s="26" t="s">
        <v>52</v>
      </c>
      <c s="31" t="s">
        <v>26</v>
      </c>
      <c s="31" t="s">
        <v>74</v>
      </c>
      <c s="26" t="s">
        <v>54</v>
      </c>
      <c s="32" t="s">
        <v>75</v>
      </c>
      <c s="33" t="s">
        <v>71</v>
      </c>
      <c s="34">
        <v>94</v>
      </c>
      <c s="35">
        <v>0</v>
      </c>
      <c s="35">
        <f>ROUND(ROUND(H19,2)*ROUND(G19,3),2)</f>
      </c>
      <c s="33" t="s">
        <v>57</v>
      </c>
      <c r="O19">
        <f>(I19*21)/100</f>
      </c>
      <c t="s">
        <v>27</v>
      </c>
    </row>
    <row r="20" spans="1:5" ht="12.75">
      <c r="A20" s="36" t="s">
        <v>58</v>
      </c>
      <c r="E20" s="37" t="s">
        <v>54</v>
      </c>
    </row>
    <row r="21" spans="1:5" ht="12.75">
      <c r="A21" s="38" t="s">
        <v>59</v>
      </c>
      <c r="E21" s="39" t="s">
        <v>2867</v>
      </c>
    </row>
    <row r="22" spans="1:5" ht="229.5">
      <c r="A22" t="s">
        <v>61</v>
      </c>
      <c r="E22" s="37" t="s">
        <v>537</v>
      </c>
    </row>
    <row r="23" spans="1:18" ht="12.75" customHeight="1">
      <c r="A23" s="6" t="s">
        <v>50</v>
      </c>
      <c s="6"/>
      <c s="41" t="s">
        <v>2753</v>
      </c>
      <c s="6"/>
      <c s="29" t="s">
        <v>580</v>
      </c>
      <c s="6"/>
      <c s="6"/>
      <c s="6"/>
      <c s="42">
        <f>0+Q23</f>
      </c>
      <c s="6"/>
      <c r="O23">
        <f>0+R23</f>
      </c>
      <c r="Q23">
        <f>0+I24+I28</f>
      </c>
      <c>
        <f>0+O24+O28</f>
      </c>
    </row>
    <row r="24" spans="1:16" ht="12.75">
      <c r="A24" s="26" t="s">
        <v>52</v>
      </c>
      <c s="31" t="s">
        <v>37</v>
      </c>
      <c s="31" t="s">
        <v>2754</v>
      </c>
      <c s="26" t="s">
        <v>54</v>
      </c>
      <c s="32" t="s">
        <v>2755</v>
      </c>
      <c s="33" t="s">
        <v>71</v>
      </c>
      <c s="34">
        <v>4.3</v>
      </c>
      <c s="35">
        <v>0</v>
      </c>
      <c s="35">
        <f>ROUND(ROUND(H24,2)*ROUND(G24,3),2)</f>
      </c>
      <c s="33" t="s">
        <v>57</v>
      </c>
      <c r="O24">
        <f>(I24*21)/100</f>
      </c>
      <c t="s">
        <v>27</v>
      </c>
    </row>
    <row r="25" spans="1:5" ht="12.75">
      <c r="A25" s="36" t="s">
        <v>58</v>
      </c>
      <c r="E25" s="37" t="s">
        <v>54</v>
      </c>
    </row>
    <row r="26" spans="1:5" ht="12.75">
      <c r="A26" s="38" t="s">
        <v>59</v>
      </c>
      <c r="E26" s="39" t="s">
        <v>2868</v>
      </c>
    </row>
    <row r="27" spans="1:5" ht="369.75">
      <c r="A27" t="s">
        <v>61</v>
      </c>
      <c r="E27" s="37" t="s">
        <v>749</v>
      </c>
    </row>
    <row r="28" spans="1:16" ht="12.75">
      <c r="A28" s="26" t="s">
        <v>52</v>
      </c>
      <c s="31" t="s">
        <v>39</v>
      </c>
      <c s="31" t="s">
        <v>746</v>
      </c>
      <c s="26" t="s">
        <v>54</v>
      </c>
      <c s="32" t="s">
        <v>747</v>
      </c>
      <c s="33" t="s">
        <v>71</v>
      </c>
      <c s="34">
        <v>21</v>
      </c>
      <c s="35">
        <v>0</v>
      </c>
      <c s="35">
        <f>ROUND(ROUND(H28,2)*ROUND(G28,3),2)</f>
      </c>
      <c s="33" t="s">
        <v>57</v>
      </c>
      <c r="O28">
        <f>(I28*21)/100</f>
      </c>
      <c t="s">
        <v>27</v>
      </c>
    </row>
    <row r="29" spans="1:5" ht="12.75">
      <c r="A29" s="36" t="s">
        <v>58</v>
      </c>
      <c r="E29" s="37" t="s">
        <v>54</v>
      </c>
    </row>
    <row r="30" spans="1:5" ht="12.75">
      <c r="A30" s="38" t="s">
        <v>59</v>
      </c>
      <c r="E30" s="39" t="s">
        <v>2869</v>
      </c>
    </row>
    <row r="31" spans="1:5" ht="369.75">
      <c r="A31" t="s">
        <v>61</v>
      </c>
      <c r="E31" s="37" t="s">
        <v>749</v>
      </c>
    </row>
    <row r="32" spans="1:18" ht="12.75" customHeight="1">
      <c r="A32" s="6" t="s">
        <v>50</v>
      </c>
      <c s="6"/>
      <c s="41" t="s">
        <v>456</v>
      </c>
      <c s="6"/>
      <c s="29" t="s">
        <v>2655</v>
      </c>
      <c s="6"/>
      <c s="6"/>
      <c s="6"/>
      <c s="42">
        <f>0+Q32</f>
      </c>
      <c s="6"/>
      <c r="O32">
        <f>0+R32</f>
      </c>
      <c r="Q32">
        <f>0+I33</f>
      </c>
      <c>
        <f>0+O33</f>
      </c>
    </row>
    <row r="33" spans="1:16" ht="12.75">
      <c r="A33" s="26" t="s">
        <v>52</v>
      </c>
      <c s="31" t="s">
        <v>41</v>
      </c>
      <c s="31" t="s">
        <v>678</v>
      </c>
      <c s="26" t="s">
        <v>54</v>
      </c>
      <c s="32" t="s">
        <v>679</v>
      </c>
      <c s="33" t="s">
        <v>56</v>
      </c>
      <c s="34">
        <v>5</v>
      </c>
      <c s="35">
        <v>0</v>
      </c>
      <c s="35">
        <f>ROUND(ROUND(H33,2)*ROUND(G33,3),2)</f>
      </c>
      <c s="33" t="s">
        <v>57</v>
      </c>
      <c r="O33">
        <f>(I33*21)/100</f>
      </c>
      <c t="s">
        <v>27</v>
      </c>
    </row>
    <row r="34" spans="1:5" ht="12.75">
      <c r="A34" s="36" t="s">
        <v>58</v>
      </c>
      <c r="E34" s="37" t="s">
        <v>54</v>
      </c>
    </row>
    <row r="35" spans="1:5" ht="12.75">
      <c r="A35" s="38" t="s">
        <v>59</v>
      </c>
      <c r="E35" s="39" t="s">
        <v>2870</v>
      </c>
    </row>
    <row r="36" spans="1:5" ht="12.75">
      <c r="A36" t="s">
        <v>61</v>
      </c>
      <c r="E36" s="37" t="s">
        <v>67</v>
      </c>
    </row>
    <row r="37" spans="1:18" ht="12.75" customHeight="1">
      <c r="A37" s="6" t="s">
        <v>50</v>
      </c>
      <c s="6"/>
      <c s="41" t="s">
        <v>2657</v>
      </c>
      <c s="6"/>
      <c s="29" t="s">
        <v>2658</v>
      </c>
      <c s="6"/>
      <c s="6"/>
      <c s="6"/>
      <c s="42">
        <f>0+Q37</f>
      </c>
      <c s="6"/>
      <c r="O37">
        <f>0+R37</f>
      </c>
      <c r="Q37">
        <f>0+I38</f>
      </c>
      <c>
        <f>0+O38</f>
      </c>
    </row>
    <row r="38" spans="1:16" ht="25.5">
      <c r="A38" s="26" t="s">
        <v>52</v>
      </c>
      <c s="31" t="s">
        <v>90</v>
      </c>
      <c s="31" t="s">
        <v>2659</v>
      </c>
      <c s="26" t="s">
        <v>54</v>
      </c>
      <c s="32" t="s">
        <v>2660</v>
      </c>
      <c s="33" t="s">
        <v>82</v>
      </c>
      <c s="34">
        <v>28</v>
      </c>
      <c s="35">
        <v>0</v>
      </c>
      <c s="35">
        <f>ROUND(ROUND(H38,2)*ROUND(G38,3),2)</f>
      </c>
      <c s="33" t="s">
        <v>57</v>
      </c>
      <c r="O38">
        <f>(I38*21)/100</f>
      </c>
      <c t="s">
        <v>27</v>
      </c>
    </row>
    <row r="39" spans="1:5" ht="12.75">
      <c r="A39" s="36" t="s">
        <v>58</v>
      </c>
      <c r="E39" s="37" t="s">
        <v>54</v>
      </c>
    </row>
    <row r="40" spans="1:5" ht="12.75">
      <c r="A40" s="38" t="s">
        <v>59</v>
      </c>
      <c r="E40" s="39" t="s">
        <v>2871</v>
      </c>
    </row>
    <row r="41" spans="1:5" ht="76.5">
      <c r="A41" t="s">
        <v>61</v>
      </c>
      <c r="E41" s="37" t="s">
        <v>83</v>
      </c>
    </row>
    <row r="42" spans="1:18" ht="12.75" customHeight="1">
      <c r="A42" s="6" t="s">
        <v>50</v>
      </c>
      <c s="6"/>
      <c s="41" t="s">
        <v>2327</v>
      </c>
      <c s="6"/>
      <c s="29" t="s">
        <v>2663</v>
      </c>
      <c s="6"/>
      <c s="6"/>
      <c s="6"/>
      <c s="42">
        <f>0+Q42</f>
      </c>
      <c s="6"/>
      <c r="O42">
        <f>0+R42</f>
      </c>
      <c r="Q42">
        <f>0+I43+I47</f>
      </c>
      <c>
        <f>0+O43+O47</f>
      </c>
    </row>
    <row r="43" spans="1:16" ht="12.75">
      <c r="A43" s="26" t="s">
        <v>52</v>
      </c>
      <c s="31" t="s">
        <v>95</v>
      </c>
      <c s="31" t="s">
        <v>2665</v>
      </c>
      <c s="26" t="s">
        <v>54</v>
      </c>
      <c s="32" t="s">
        <v>2666</v>
      </c>
      <c s="33" t="s">
        <v>86</v>
      </c>
      <c s="34">
        <v>633</v>
      </c>
      <c s="35">
        <v>0</v>
      </c>
      <c s="35">
        <f>ROUND(ROUND(H43,2)*ROUND(G43,3),2)</f>
      </c>
      <c s="33" t="s">
        <v>57</v>
      </c>
      <c r="O43">
        <f>(I43*21)/100</f>
      </c>
      <c t="s">
        <v>27</v>
      </c>
    </row>
    <row r="44" spans="1:5" ht="12.75">
      <c r="A44" s="36" t="s">
        <v>58</v>
      </c>
      <c r="E44" s="37" t="s">
        <v>54</v>
      </c>
    </row>
    <row r="45" spans="1:5" ht="12.75">
      <c r="A45" s="38" t="s">
        <v>59</v>
      </c>
      <c r="E45" s="39" t="s">
        <v>2872</v>
      </c>
    </row>
    <row r="46" spans="1:5" ht="102">
      <c r="A46" t="s">
        <v>61</v>
      </c>
      <c r="E46" s="37" t="s">
        <v>2668</v>
      </c>
    </row>
    <row r="47" spans="1:16" ht="12.75">
      <c r="A47" s="26" t="s">
        <v>52</v>
      </c>
      <c s="31" t="s">
        <v>44</v>
      </c>
      <c s="31" t="s">
        <v>1382</v>
      </c>
      <c s="26" t="s">
        <v>54</v>
      </c>
      <c s="32" t="s">
        <v>1383</v>
      </c>
      <c s="33" t="s">
        <v>86</v>
      </c>
      <c s="34">
        <v>513</v>
      </c>
      <c s="35">
        <v>0</v>
      </c>
      <c s="35">
        <f>ROUND(ROUND(H47,2)*ROUND(G47,3),2)</f>
      </c>
      <c s="33" t="s">
        <v>57</v>
      </c>
      <c r="O47">
        <f>(I47*21)/100</f>
      </c>
      <c t="s">
        <v>27</v>
      </c>
    </row>
    <row r="48" spans="1:5" ht="12.75">
      <c r="A48" s="36" t="s">
        <v>58</v>
      </c>
      <c r="E48" s="37" t="s">
        <v>54</v>
      </c>
    </row>
    <row r="49" spans="1:5" ht="12.75">
      <c r="A49" s="38" t="s">
        <v>59</v>
      </c>
      <c r="E49" s="39" t="s">
        <v>2873</v>
      </c>
    </row>
    <row r="50" spans="1:5" ht="140.25">
      <c r="A50" t="s">
        <v>61</v>
      </c>
      <c r="E50" s="37" t="s">
        <v>1385</v>
      </c>
    </row>
    <row r="51" spans="1:18" ht="12.75" customHeight="1">
      <c r="A51" s="6" t="s">
        <v>50</v>
      </c>
      <c s="6"/>
      <c s="41" t="s">
        <v>2673</v>
      </c>
      <c s="6"/>
      <c s="29" t="s">
        <v>2674</v>
      </c>
      <c s="6"/>
      <c s="6"/>
      <c s="6"/>
      <c s="42">
        <f>0+Q51</f>
      </c>
      <c s="6"/>
      <c r="O51">
        <f>0+R51</f>
      </c>
      <c r="Q51">
        <f>0+I52</f>
      </c>
      <c>
        <f>0+O52</f>
      </c>
    </row>
    <row r="52" spans="1:16" ht="25.5">
      <c r="A52" s="26" t="s">
        <v>52</v>
      </c>
      <c s="31" t="s">
        <v>46</v>
      </c>
      <c s="31" t="s">
        <v>2675</v>
      </c>
      <c s="26" t="s">
        <v>54</v>
      </c>
      <c s="32" t="s">
        <v>2676</v>
      </c>
      <c s="33" t="s">
        <v>82</v>
      </c>
      <c s="34">
        <v>28</v>
      </c>
      <c s="35">
        <v>0</v>
      </c>
      <c s="35">
        <f>ROUND(ROUND(H52,2)*ROUND(G52,3),2)</f>
      </c>
      <c s="33" t="s">
        <v>57</v>
      </c>
      <c r="O52">
        <f>(I52*21)/100</f>
      </c>
      <c t="s">
        <v>27</v>
      </c>
    </row>
    <row r="53" spans="1:5" ht="12.75">
      <c r="A53" s="36" t="s">
        <v>58</v>
      </c>
      <c r="E53" s="37" t="s">
        <v>54</v>
      </c>
    </row>
    <row r="54" spans="1:5" ht="12.75">
      <c r="A54" s="38" t="s">
        <v>59</v>
      </c>
      <c r="E54" s="39" t="s">
        <v>2871</v>
      </c>
    </row>
    <row r="55" spans="1:5" ht="38.25">
      <c r="A55" t="s">
        <v>61</v>
      </c>
      <c r="E55" s="37" t="s">
        <v>2678</v>
      </c>
    </row>
    <row r="56" spans="1:18" ht="12.75" customHeight="1">
      <c r="A56" s="6" t="s">
        <v>50</v>
      </c>
      <c s="6"/>
      <c s="41" t="s">
        <v>2679</v>
      </c>
      <c s="6"/>
      <c s="29" t="s">
        <v>2680</v>
      </c>
      <c s="6"/>
      <c s="6"/>
      <c s="6"/>
      <c s="42">
        <f>0+Q56</f>
      </c>
      <c s="6"/>
      <c r="O56">
        <f>0+R56</f>
      </c>
      <c r="Q56">
        <f>0+I57+I61</f>
      </c>
      <c>
        <f>0+O57+O61</f>
      </c>
    </row>
    <row r="57" spans="1:16" ht="12.75">
      <c r="A57" s="26" t="s">
        <v>52</v>
      </c>
      <c s="31" t="s">
        <v>48</v>
      </c>
      <c s="31" t="s">
        <v>2681</v>
      </c>
      <c s="26" t="s">
        <v>54</v>
      </c>
      <c s="32" t="s">
        <v>2682</v>
      </c>
      <c s="33" t="s">
        <v>82</v>
      </c>
      <c s="34">
        <v>95</v>
      </c>
      <c s="35">
        <v>0</v>
      </c>
      <c s="35">
        <f>ROUND(ROUND(H57,2)*ROUND(G57,3),2)</f>
      </c>
      <c s="33" t="s">
        <v>57</v>
      </c>
      <c r="O57">
        <f>(I57*21)/100</f>
      </c>
      <c t="s">
        <v>27</v>
      </c>
    </row>
    <row r="58" spans="1:5" ht="12.75">
      <c r="A58" s="36" t="s">
        <v>58</v>
      </c>
      <c r="E58" s="37" t="s">
        <v>54</v>
      </c>
    </row>
    <row r="59" spans="1:5" ht="12.75">
      <c r="A59" s="38" t="s">
        <v>59</v>
      </c>
      <c r="E59" s="39" t="s">
        <v>2874</v>
      </c>
    </row>
    <row r="60" spans="1:5" ht="102">
      <c r="A60" t="s">
        <v>61</v>
      </c>
      <c r="E60" s="37" t="s">
        <v>2684</v>
      </c>
    </row>
    <row r="61" spans="1:16" ht="25.5">
      <c r="A61" s="26" t="s">
        <v>52</v>
      </c>
      <c s="31" t="s">
        <v>111</v>
      </c>
      <c s="31" t="s">
        <v>2685</v>
      </c>
      <c s="26" t="s">
        <v>54</v>
      </c>
      <c s="32" t="s">
        <v>2686</v>
      </c>
      <c s="33" t="s">
        <v>82</v>
      </c>
      <c s="34">
        <v>2</v>
      </c>
      <c s="35">
        <v>0</v>
      </c>
      <c s="35">
        <f>ROUND(ROUND(H61,2)*ROUND(G61,3),2)</f>
      </c>
      <c s="33" t="s">
        <v>57</v>
      </c>
      <c r="O61">
        <f>(I61*21)/100</f>
      </c>
      <c t="s">
        <v>27</v>
      </c>
    </row>
    <row r="62" spans="1:5" ht="12.75">
      <c r="A62" s="36" t="s">
        <v>58</v>
      </c>
      <c r="E62" s="37" t="s">
        <v>54</v>
      </c>
    </row>
    <row r="63" spans="1:5" ht="12.75">
      <c r="A63" s="38" t="s">
        <v>59</v>
      </c>
      <c r="E63" s="39" t="s">
        <v>2875</v>
      </c>
    </row>
    <row r="64" spans="1:5" ht="102">
      <c r="A64" t="s">
        <v>61</v>
      </c>
      <c r="E64" s="37" t="s">
        <v>1381</v>
      </c>
    </row>
    <row r="65" spans="1:18" ht="12.75" customHeight="1">
      <c r="A65" s="6" t="s">
        <v>50</v>
      </c>
      <c s="6"/>
      <c s="41" t="s">
        <v>2688</v>
      </c>
      <c s="6"/>
      <c s="29" t="s">
        <v>2689</v>
      </c>
      <c s="6"/>
      <c s="6"/>
      <c s="6"/>
      <c s="42">
        <f>0+Q65</f>
      </c>
      <c s="6"/>
      <c r="O65">
        <f>0+R65</f>
      </c>
      <c r="Q65">
        <f>0+I66+I70+I74+I78+I82+I86+I90</f>
      </c>
      <c>
        <f>0+O66+O70+O74+O78+O82+O86+O90</f>
      </c>
    </row>
    <row r="66" spans="1:16" ht="12.75">
      <c r="A66" s="26" t="s">
        <v>52</v>
      </c>
      <c s="31" t="s">
        <v>115</v>
      </c>
      <c s="31" t="s">
        <v>2876</v>
      </c>
      <c s="26" t="s">
        <v>54</v>
      </c>
      <c s="32" t="s">
        <v>2877</v>
      </c>
      <c s="33" t="s">
        <v>86</v>
      </c>
      <c s="34">
        <v>20</v>
      </c>
      <c s="35">
        <v>0</v>
      </c>
      <c s="35">
        <f>ROUND(ROUND(H66,2)*ROUND(G66,3),2)</f>
      </c>
      <c s="33" t="s">
        <v>57</v>
      </c>
      <c r="O66">
        <f>(I66*21)/100</f>
      </c>
      <c t="s">
        <v>27</v>
      </c>
    </row>
    <row r="67" spans="1:5" ht="12.75">
      <c r="A67" s="36" t="s">
        <v>58</v>
      </c>
      <c r="E67" s="37" t="s">
        <v>54</v>
      </c>
    </row>
    <row r="68" spans="1:5" ht="12.75">
      <c r="A68" s="38" t="s">
        <v>59</v>
      </c>
      <c r="E68" s="39" t="s">
        <v>2878</v>
      </c>
    </row>
    <row r="69" spans="1:5" ht="102">
      <c r="A69" t="s">
        <v>61</v>
      </c>
      <c r="E69" s="37" t="s">
        <v>2879</v>
      </c>
    </row>
    <row r="70" spans="1:16" ht="12.75">
      <c r="A70" s="26" t="s">
        <v>52</v>
      </c>
      <c s="31" t="s">
        <v>119</v>
      </c>
      <c s="31" t="s">
        <v>910</v>
      </c>
      <c s="26" t="s">
        <v>54</v>
      </c>
      <c s="32" t="s">
        <v>911</v>
      </c>
      <c s="33" t="s">
        <v>86</v>
      </c>
      <c s="34">
        <v>482</v>
      </c>
      <c s="35">
        <v>0</v>
      </c>
      <c s="35">
        <f>ROUND(ROUND(H70,2)*ROUND(G70,3),2)</f>
      </c>
      <c s="33" t="s">
        <v>57</v>
      </c>
      <c r="O70">
        <f>(I70*21)/100</f>
      </c>
      <c t="s">
        <v>27</v>
      </c>
    </row>
    <row r="71" spans="1:5" ht="12.75">
      <c r="A71" s="36" t="s">
        <v>58</v>
      </c>
      <c r="E71" s="37" t="s">
        <v>54</v>
      </c>
    </row>
    <row r="72" spans="1:5" ht="12.75">
      <c r="A72" s="38" t="s">
        <v>59</v>
      </c>
      <c r="E72" s="39" t="s">
        <v>2880</v>
      </c>
    </row>
    <row r="73" spans="1:5" ht="127.5">
      <c r="A73" t="s">
        <v>61</v>
      </c>
      <c r="E73" s="37" t="s">
        <v>913</v>
      </c>
    </row>
    <row r="74" spans="1:16" ht="12.75">
      <c r="A74" s="26" t="s">
        <v>52</v>
      </c>
      <c s="31" t="s">
        <v>123</v>
      </c>
      <c s="31" t="s">
        <v>920</v>
      </c>
      <c s="26" t="s">
        <v>54</v>
      </c>
      <c s="32" t="s">
        <v>921</v>
      </c>
      <c s="33" t="s">
        <v>82</v>
      </c>
      <c s="34">
        <v>74</v>
      </c>
      <c s="35">
        <v>0</v>
      </c>
      <c s="35">
        <f>ROUND(ROUND(H74,2)*ROUND(G74,3),2)</f>
      </c>
      <c s="33" t="s">
        <v>57</v>
      </c>
      <c r="O74">
        <f>(I74*21)/100</f>
      </c>
      <c t="s">
        <v>27</v>
      </c>
    </row>
    <row r="75" spans="1:5" ht="12.75">
      <c r="A75" s="36" t="s">
        <v>58</v>
      </c>
      <c r="E75" s="37" t="s">
        <v>54</v>
      </c>
    </row>
    <row r="76" spans="1:5" ht="12.75">
      <c r="A76" s="38" t="s">
        <v>59</v>
      </c>
      <c r="E76" s="39" t="s">
        <v>2881</v>
      </c>
    </row>
    <row r="77" spans="1:5" ht="76.5">
      <c r="A77" t="s">
        <v>61</v>
      </c>
      <c r="E77" s="37" t="s">
        <v>923</v>
      </c>
    </row>
    <row r="78" spans="1:16" ht="12.75">
      <c r="A78" s="26" t="s">
        <v>52</v>
      </c>
      <c s="31" t="s">
        <v>129</v>
      </c>
      <c s="31" t="s">
        <v>925</v>
      </c>
      <c s="26" t="s">
        <v>54</v>
      </c>
      <c s="32" t="s">
        <v>926</v>
      </c>
      <c s="33" t="s">
        <v>82</v>
      </c>
      <c s="34">
        <v>74</v>
      </c>
      <c s="35">
        <v>0</v>
      </c>
      <c s="35">
        <f>ROUND(ROUND(H78,2)*ROUND(G78,3),2)</f>
      </c>
      <c s="33" t="s">
        <v>57</v>
      </c>
      <c r="O78">
        <f>(I78*21)/100</f>
      </c>
      <c t="s">
        <v>27</v>
      </c>
    </row>
    <row r="79" spans="1:5" ht="12.75">
      <c r="A79" s="36" t="s">
        <v>58</v>
      </c>
      <c r="E79" s="37" t="s">
        <v>54</v>
      </c>
    </row>
    <row r="80" spans="1:5" ht="12.75">
      <c r="A80" s="38" t="s">
        <v>59</v>
      </c>
      <c r="E80" s="39" t="s">
        <v>2881</v>
      </c>
    </row>
    <row r="81" spans="1:5" ht="102">
      <c r="A81" t="s">
        <v>61</v>
      </c>
      <c r="E81" s="37" t="s">
        <v>928</v>
      </c>
    </row>
    <row r="82" spans="1:16" ht="12.75">
      <c r="A82" s="26" t="s">
        <v>52</v>
      </c>
      <c s="31" t="s">
        <v>133</v>
      </c>
      <c s="31" t="s">
        <v>2882</v>
      </c>
      <c s="26" t="s">
        <v>54</v>
      </c>
      <c s="32" t="s">
        <v>2883</v>
      </c>
      <c s="33" t="s">
        <v>82</v>
      </c>
      <c s="34">
        <v>10</v>
      </c>
      <c s="35">
        <v>0</v>
      </c>
      <c s="35">
        <f>ROUND(ROUND(H82,2)*ROUND(G82,3),2)</f>
      </c>
      <c s="33" t="s">
        <v>57</v>
      </c>
      <c r="O82">
        <f>(I82*21)/100</f>
      </c>
      <c t="s">
        <v>27</v>
      </c>
    </row>
    <row r="83" spans="1:5" ht="12.75">
      <c r="A83" s="36" t="s">
        <v>58</v>
      </c>
      <c r="E83" s="37" t="s">
        <v>54</v>
      </c>
    </row>
    <row r="84" spans="1:5" ht="12.75">
      <c r="A84" s="38" t="s">
        <v>59</v>
      </c>
      <c r="E84" s="39" t="s">
        <v>2884</v>
      </c>
    </row>
    <row r="85" spans="1:5" ht="89.25">
      <c r="A85" t="s">
        <v>61</v>
      </c>
      <c r="E85" s="37" t="s">
        <v>1090</v>
      </c>
    </row>
    <row r="86" spans="1:16" ht="12.75">
      <c r="A86" s="26" t="s">
        <v>52</v>
      </c>
      <c s="31" t="s">
        <v>137</v>
      </c>
      <c s="31" t="s">
        <v>2885</v>
      </c>
      <c s="26" t="s">
        <v>54</v>
      </c>
      <c s="32" t="s">
        <v>2886</v>
      </c>
      <c s="33" t="s">
        <v>82</v>
      </c>
      <c s="34">
        <v>2</v>
      </c>
      <c s="35">
        <v>0</v>
      </c>
      <c s="35">
        <f>ROUND(ROUND(H86,2)*ROUND(G86,3),2)</f>
      </c>
      <c s="33" t="s">
        <v>57</v>
      </c>
      <c r="O86">
        <f>(I86*21)/100</f>
      </c>
      <c t="s">
        <v>27</v>
      </c>
    </row>
    <row r="87" spans="1:5" ht="12.75">
      <c r="A87" s="36" t="s">
        <v>58</v>
      </c>
      <c r="E87" s="37" t="s">
        <v>54</v>
      </c>
    </row>
    <row r="88" spans="1:5" ht="12.75">
      <c r="A88" s="38" t="s">
        <v>59</v>
      </c>
      <c r="E88" s="39" t="s">
        <v>2887</v>
      </c>
    </row>
    <row r="89" spans="1:5" ht="89.25">
      <c r="A89" t="s">
        <v>61</v>
      </c>
      <c r="E89" s="37" t="s">
        <v>1090</v>
      </c>
    </row>
    <row r="90" spans="1:16" ht="12.75">
      <c r="A90" s="26" t="s">
        <v>52</v>
      </c>
      <c s="31" t="s">
        <v>141</v>
      </c>
      <c s="31" t="s">
        <v>2888</v>
      </c>
      <c s="26" t="s">
        <v>54</v>
      </c>
      <c s="32" t="s">
        <v>2889</v>
      </c>
      <c s="33" t="s">
        <v>82</v>
      </c>
      <c s="34">
        <v>1</v>
      </c>
      <c s="35">
        <v>0</v>
      </c>
      <c s="35">
        <f>ROUND(ROUND(H90,2)*ROUND(G90,3),2)</f>
      </c>
      <c s="33" t="s">
        <v>65</v>
      </c>
      <c r="O90">
        <f>(I90*21)/100</f>
      </c>
      <c t="s">
        <v>27</v>
      </c>
    </row>
    <row r="91" spans="1:5" ht="12.75">
      <c r="A91" s="36" t="s">
        <v>58</v>
      </c>
      <c r="E91" s="37" t="s">
        <v>54</v>
      </c>
    </row>
    <row r="92" spans="1:5" ht="12.75">
      <c r="A92" s="38" t="s">
        <v>59</v>
      </c>
      <c r="E92" s="39" t="s">
        <v>2890</v>
      </c>
    </row>
    <row r="93" spans="1:5" ht="38.25">
      <c r="A93" t="s">
        <v>61</v>
      </c>
      <c r="E93" s="37" t="s">
        <v>2891</v>
      </c>
    </row>
    <row r="94" spans="1:18" ht="12.75" customHeight="1">
      <c r="A94" s="6" t="s">
        <v>50</v>
      </c>
      <c s="6"/>
      <c s="41" t="s">
        <v>2261</v>
      </c>
      <c s="6"/>
      <c s="29" t="s">
        <v>2692</v>
      </c>
      <c s="6"/>
      <c s="6"/>
      <c s="6"/>
      <c s="42">
        <f>0+Q94</f>
      </c>
      <c s="6"/>
      <c r="O94">
        <f>0+R94</f>
      </c>
      <c r="Q94">
        <f>0+I95+I99+I103+I107+I111</f>
      </c>
      <c>
        <f>0+O95+O99+O103+O107+O111</f>
      </c>
    </row>
    <row r="95" spans="1:16" ht="25.5">
      <c r="A95" s="26" t="s">
        <v>52</v>
      </c>
      <c s="31" t="s">
        <v>145</v>
      </c>
      <c s="31" t="s">
        <v>2892</v>
      </c>
      <c s="26" t="s">
        <v>54</v>
      </c>
      <c s="32" t="s">
        <v>2893</v>
      </c>
      <c s="33" t="s">
        <v>82</v>
      </c>
      <c s="34">
        <v>28</v>
      </c>
      <c s="35">
        <v>0</v>
      </c>
      <c s="35">
        <f>ROUND(ROUND(H95,2)*ROUND(G95,3),2)</f>
      </c>
      <c s="33" t="s">
        <v>57</v>
      </c>
      <c r="O95">
        <f>(I95*21)/100</f>
      </c>
      <c t="s">
        <v>27</v>
      </c>
    </row>
    <row r="96" spans="1:5" ht="12.75">
      <c r="A96" s="36" t="s">
        <v>58</v>
      </c>
      <c r="E96" s="37" t="s">
        <v>54</v>
      </c>
    </row>
    <row r="97" spans="1:5" ht="12.75">
      <c r="A97" s="38" t="s">
        <v>59</v>
      </c>
      <c r="E97" s="39" t="s">
        <v>2871</v>
      </c>
    </row>
    <row r="98" spans="1:5" ht="102">
      <c r="A98" t="s">
        <v>61</v>
      </c>
      <c r="E98" s="37" t="s">
        <v>2338</v>
      </c>
    </row>
    <row r="99" spans="1:16" ht="12.75">
      <c r="A99" s="26" t="s">
        <v>52</v>
      </c>
      <c s="31" t="s">
        <v>149</v>
      </c>
      <c s="31" t="s">
        <v>2894</v>
      </c>
      <c s="26" t="s">
        <v>54</v>
      </c>
      <c s="32" t="s">
        <v>2895</v>
      </c>
      <c s="33" t="s">
        <v>86</v>
      </c>
      <c s="34">
        <v>1088</v>
      </c>
      <c s="35">
        <v>0</v>
      </c>
      <c s="35">
        <f>ROUND(ROUND(H99,2)*ROUND(G99,3),2)</f>
      </c>
      <c s="33" t="s">
        <v>57</v>
      </c>
      <c r="O99">
        <f>(I99*21)/100</f>
      </c>
      <c t="s">
        <v>27</v>
      </c>
    </row>
    <row r="100" spans="1:5" ht="12.75">
      <c r="A100" s="36" t="s">
        <v>58</v>
      </c>
      <c r="E100" s="37" t="s">
        <v>54</v>
      </c>
    </row>
    <row r="101" spans="1:5" ht="12.75">
      <c r="A101" s="38" t="s">
        <v>59</v>
      </c>
      <c r="E101" s="39" t="s">
        <v>2896</v>
      </c>
    </row>
    <row r="102" spans="1:5" ht="76.5">
      <c r="A102" t="s">
        <v>61</v>
      </c>
      <c r="E102" s="37" t="s">
        <v>2897</v>
      </c>
    </row>
    <row r="103" spans="1:16" ht="12.75">
      <c r="A103" s="26" t="s">
        <v>52</v>
      </c>
      <c s="31" t="s">
        <v>153</v>
      </c>
      <c s="31" t="s">
        <v>2772</v>
      </c>
      <c s="26" t="s">
        <v>54</v>
      </c>
      <c s="32" t="s">
        <v>2773</v>
      </c>
      <c s="33" t="s">
        <v>82</v>
      </c>
      <c s="34">
        <v>28</v>
      </c>
      <c s="35">
        <v>0</v>
      </c>
      <c s="35">
        <f>ROUND(ROUND(H103,2)*ROUND(G103,3),2)</f>
      </c>
      <c s="33" t="s">
        <v>57</v>
      </c>
      <c r="O103">
        <f>(I103*21)/100</f>
      </c>
      <c t="s">
        <v>27</v>
      </c>
    </row>
    <row r="104" spans="1:5" ht="12.75">
      <c r="A104" s="36" t="s">
        <v>58</v>
      </c>
      <c r="E104" s="37" t="s">
        <v>54</v>
      </c>
    </row>
    <row r="105" spans="1:5" ht="12.75">
      <c r="A105" s="38" t="s">
        <v>59</v>
      </c>
      <c r="E105" s="39" t="s">
        <v>2871</v>
      </c>
    </row>
    <row r="106" spans="1:5" ht="89.25">
      <c r="A106" t="s">
        <v>61</v>
      </c>
      <c r="E106" s="37" t="s">
        <v>2775</v>
      </c>
    </row>
    <row r="107" spans="1:16" ht="12.75">
      <c r="A107" s="26" t="s">
        <v>52</v>
      </c>
      <c s="31" t="s">
        <v>159</v>
      </c>
      <c s="31" t="s">
        <v>2898</v>
      </c>
      <c s="26" t="s">
        <v>54</v>
      </c>
      <c s="32" t="s">
        <v>2899</v>
      </c>
      <c s="33" t="s">
        <v>86</v>
      </c>
      <c s="34">
        <v>169</v>
      </c>
      <c s="35">
        <v>0</v>
      </c>
      <c s="35">
        <f>ROUND(ROUND(H107,2)*ROUND(G107,3),2)</f>
      </c>
      <c s="33" t="s">
        <v>65</v>
      </c>
      <c r="O107">
        <f>(I107*21)/100</f>
      </c>
      <c t="s">
        <v>27</v>
      </c>
    </row>
    <row r="108" spans="1:5" ht="12.75">
      <c r="A108" s="36" t="s">
        <v>58</v>
      </c>
      <c r="E108" s="37" t="s">
        <v>54</v>
      </c>
    </row>
    <row r="109" spans="1:5" ht="12.75">
      <c r="A109" s="38" t="s">
        <v>59</v>
      </c>
      <c r="E109" s="39" t="s">
        <v>2900</v>
      </c>
    </row>
    <row r="110" spans="1:5" ht="38.25">
      <c r="A110" t="s">
        <v>61</v>
      </c>
      <c r="E110" s="37" t="s">
        <v>2696</v>
      </c>
    </row>
    <row r="111" spans="1:16" ht="12.75">
      <c r="A111" s="26" t="s">
        <v>52</v>
      </c>
      <c s="31" t="s">
        <v>164</v>
      </c>
      <c s="31" t="s">
        <v>2901</v>
      </c>
      <c s="26" t="s">
        <v>54</v>
      </c>
      <c s="32" t="s">
        <v>2902</v>
      </c>
      <c s="33" t="s">
        <v>86</v>
      </c>
      <c s="34">
        <v>1088</v>
      </c>
      <c s="35">
        <v>0</v>
      </c>
      <c s="35">
        <f>ROUND(ROUND(H111,2)*ROUND(G111,3),2)</f>
      </c>
      <c s="33" t="s">
        <v>65</v>
      </c>
      <c r="O111">
        <f>(I111*21)/100</f>
      </c>
      <c t="s">
        <v>27</v>
      </c>
    </row>
    <row r="112" spans="1:5" ht="12.75">
      <c r="A112" s="36" t="s">
        <v>58</v>
      </c>
      <c r="E112" s="37" t="s">
        <v>54</v>
      </c>
    </row>
    <row r="113" spans="1:5" ht="12.75">
      <c r="A113" s="38" t="s">
        <v>59</v>
      </c>
      <c r="E113" s="39" t="s">
        <v>2903</v>
      </c>
    </row>
    <row r="114" spans="1:5" ht="38.25">
      <c r="A114" t="s">
        <v>61</v>
      </c>
      <c r="E114" s="37" t="s">
        <v>2696</v>
      </c>
    </row>
    <row r="115" spans="1:18" ht="12.75" customHeight="1">
      <c r="A115" s="6" t="s">
        <v>50</v>
      </c>
      <c s="6"/>
      <c s="41" t="s">
        <v>2781</v>
      </c>
      <c s="6"/>
      <c s="29" t="s">
        <v>2782</v>
      </c>
      <c s="6"/>
      <c s="6"/>
      <c s="6"/>
      <c s="42">
        <f>0+Q115</f>
      </c>
      <c s="6"/>
      <c r="O115">
        <f>0+R115</f>
      </c>
      <c r="Q115">
        <f>0+I116+I120+I124+I128+I132+I136+I140</f>
      </c>
      <c>
        <f>0+O116+O120+O124+O128+O132+O136+O140</f>
      </c>
    </row>
    <row r="116" spans="1:16" ht="25.5">
      <c r="A116" s="26" t="s">
        <v>52</v>
      </c>
      <c s="31" t="s">
        <v>168</v>
      </c>
      <c s="31" t="s">
        <v>2904</v>
      </c>
      <c s="26" t="s">
        <v>54</v>
      </c>
      <c s="32" t="s">
        <v>2905</v>
      </c>
      <c s="33" t="s">
        <v>82</v>
      </c>
      <c s="34">
        <v>13</v>
      </c>
      <c s="35">
        <v>0</v>
      </c>
      <c s="35">
        <f>ROUND(ROUND(H116,2)*ROUND(G116,3),2)</f>
      </c>
      <c s="33" t="s">
        <v>65</v>
      </c>
      <c r="O116">
        <f>(I116*21)/100</f>
      </c>
      <c t="s">
        <v>27</v>
      </c>
    </row>
    <row r="117" spans="1:5" ht="12.75">
      <c r="A117" s="36" t="s">
        <v>58</v>
      </c>
      <c r="E117" s="37" t="s">
        <v>54</v>
      </c>
    </row>
    <row r="118" spans="1:5" ht="12.75">
      <c r="A118" s="38" t="s">
        <v>59</v>
      </c>
      <c r="E118" s="39" t="s">
        <v>2906</v>
      </c>
    </row>
    <row r="119" spans="1:5" ht="63.75">
      <c r="A119" t="s">
        <v>61</v>
      </c>
      <c r="E119" s="37" t="s">
        <v>2907</v>
      </c>
    </row>
    <row r="120" spans="1:16" ht="12.75">
      <c r="A120" s="26" t="s">
        <v>52</v>
      </c>
      <c s="31" t="s">
        <v>172</v>
      </c>
      <c s="31" t="s">
        <v>2908</v>
      </c>
      <c s="26" t="s">
        <v>54</v>
      </c>
      <c s="32" t="s">
        <v>2909</v>
      </c>
      <c s="33" t="s">
        <v>82</v>
      </c>
      <c s="34">
        <v>13</v>
      </c>
      <c s="35">
        <v>0</v>
      </c>
      <c s="35">
        <f>ROUND(ROUND(H120,2)*ROUND(G120,3),2)</f>
      </c>
      <c s="33" t="s">
        <v>65</v>
      </c>
      <c r="O120">
        <f>(I120*21)/100</f>
      </c>
      <c t="s">
        <v>27</v>
      </c>
    </row>
    <row r="121" spans="1:5" ht="12.75">
      <c r="A121" s="36" t="s">
        <v>58</v>
      </c>
      <c r="E121" s="37" t="s">
        <v>54</v>
      </c>
    </row>
    <row r="122" spans="1:5" ht="12.75">
      <c r="A122" s="38" t="s">
        <v>59</v>
      </c>
      <c r="E122" s="39" t="s">
        <v>2906</v>
      </c>
    </row>
    <row r="123" spans="1:5" ht="38.25">
      <c r="A123" t="s">
        <v>61</v>
      </c>
      <c r="E123" s="37" t="s">
        <v>2910</v>
      </c>
    </row>
    <row r="124" spans="1:16" ht="25.5">
      <c r="A124" s="26" t="s">
        <v>52</v>
      </c>
      <c s="31" t="s">
        <v>178</v>
      </c>
      <c s="31" t="s">
        <v>2911</v>
      </c>
      <c s="26" t="s">
        <v>54</v>
      </c>
      <c s="32" t="s">
        <v>2912</v>
      </c>
      <c s="33" t="s">
        <v>82</v>
      </c>
      <c s="34">
        <v>13</v>
      </c>
      <c s="35">
        <v>0</v>
      </c>
      <c s="35">
        <f>ROUND(ROUND(H124,2)*ROUND(G124,3),2)</f>
      </c>
      <c s="33" t="s">
        <v>65</v>
      </c>
      <c r="O124">
        <f>(I124*21)/100</f>
      </c>
      <c t="s">
        <v>27</v>
      </c>
    </row>
    <row r="125" spans="1:5" ht="12.75">
      <c r="A125" s="36" t="s">
        <v>58</v>
      </c>
      <c r="E125" s="37" t="s">
        <v>54</v>
      </c>
    </row>
    <row r="126" spans="1:5" ht="12.75">
      <c r="A126" s="38" t="s">
        <v>59</v>
      </c>
      <c r="E126" s="39" t="s">
        <v>2906</v>
      </c>
    </row>
    <row r="127" spans="1:5" ht="38.25">
      <c r="A127" t="s">
        <v>61</v>
      </c>
      <c r="E127" s="37" t="s">
        <v>2913</v>
      </c>
    </row>
    <row r="128" spans="1:16" ht="12.75">
      <c r="A128" s="26" t="s">
        <v>52</v>
      </c>
      <c s="31" t="s">
        <v>452</v>
      </c>
      <c s="31" t="s">
        <v>2914</v>
      </c>
      <c s="26" t="s">
        <v>54</v>
      </c>
      <c s="32" t="s">
        <v>2915</v>
      </c>
      <c s="33" t="s">
        <v>82</v>
      </c>
      <c s="34">
        <v>13</v>
      </c>
      <c s="35">
        <v>0</v>
      </c>
      <c s="35">
        <f>ROUND(ROUND(H128,2)*ROUND(G128,3),2)</f>
      </c>
      <c s="33" t="s">
        <v>65</v>
      </c>
      <c r="O128">
        <f>(I128*21)/100</f>
      </c>
      <c t="s">
        <v>27</v>
      </c>
    </row>
    <row r="129" spans="1:5" ht="12.75">
      <c r="A129" s="36" t="s">
        <v>58</v>
      </c>
      <c r="E129" s="37" t="s">
        <v>54</v>
      </c>
    </row>
    <row r="130" spans="1:5" ht="12.75">
      <c r="A130" s="38" t="s">
        <v>59</v>
      </c>
      <c r="E130" s="39" t="s">
        <v>2906</v>
      </c>
    </row>
    <row r="131" spans="1:5" ht="38.25">
      <c r="A131" t="s">
        <v>61</v>
      </c>
      <c r="E131" s="37" t="s">
        <v>2916</v>
      </c>
    </row>
    <row r="132" spans="1:16" ht="12.75">
      <c r="A132" s="26" t="s">
        <v>52</v>
      </c>
      <c s="31" t="s">
        <v>456</v>
      </c>
      <c s="31" t="s">
        <v>2917</v>
      </c>
      <c s="26" t="s">
        <v>54</v>
      </c>
      <c s="32" t="s">
        <v>2918</v>
      </c>
      <c s="33" t="s">
        <v>82</v>
      </c>
      <c s="34">
        <v>13</v>
      </c>
      <c s="35">
        <v>0</v>
      </c>
      <c s="35">
        <f>ROUND(ROUND(H132,2)*ROUND(G132,3),2)</f>
      </c>
      <c s="33" t="s">
        <v>65</v>
      </c>
      <c r="O132">
        <f>(I132*21)/100</f>
      </c>
      <c t="s">
        <v>27</v>
      </c>
    </row>
    <row r="133" spans="1:5" ht="12.75">
      <c r="A133" s="36" t="s">
        <v>58</v>
      </c>
      <c r="E133" s="37" t="s">
        <v>54</v>
      </c>
    </row>
    <row r="134" spans="1:5" ht="12.75">
      <c r="A134" s="38" t="s">
        <v>59</v>
      </c>
      <c r="E134" s="39" t="s">
        <v>2906</v>
      </c>
    </row>
    <row r="135" spans="1:5" ht="38.25">
      <c r="A135" t="s">
        <v>61</v>
      </c>
      <c r="E135" s="37" t="s">
        <v>2919</v>
      </c>
    </row>
    <row r="136" spans="1:16" ht="38.25">
      <c r="A136" s="26" t="s">
        <v>52</v>
      </c>
      <c s="31" t="s">
        <v>462</v>
      </c>
      <c s="31" t="s">
        <v>2920</v>
      </c>
      <c s="26" t="s">
        <v>54</v>
      </c>
      <c s="32" t="s">
        <v>2921</v>
      </c>
      <c s="33" t="s">
        <v>82</v>
      </c>
      <c s="34">
        <v>1</v>
      </c>
      <c s="35">
        <v>0</v>
      </c>
      <c s="35">
        <f>ROUND(ROUND(H136,2)*ROUND(G136,3),2)</f>
      </c>
      <c s="33" t="s">
        <v>65</v>
      </c>
      <c r="O136">
        <f>(I136*21)/100</f>
      </c>
      <c t="s">
        <v>27</v>
      </c>
    </row>
    <row r="137" spans="1:5" ht="12.75">
      <c r="A137" s="36" t="s">
        <v>58</v>
      </c>
      <c r="E137" s="37" t="s">
        <v>54</v>
      </c>
    </row>
    <row r="138" spans="1:5" ht="12.75">
      <c r="A138" s="38" t="s">
        <v>59</v>
      </c>
      <c r="E138" s="39" t="s">
        <v>2922</v>
      </c>
    </row>
    <row r="139" spans="1:5" ht="51">
      <c r="A139" t="s">
        <v>61</v>
      </c>
      <c r="E139" s="37" t="s">
        <v>2923</v>
      </c>
    </row>
    <row r="140" spans="1:16" ht="25.5">
      <c r="A140" s="26" t="s">
        <v>52</v>
      </c>
      <c s="31" t="s">
        <v>467</v>
      </c>
      <c s="31" t="s">
        <v>2924</v>
      </c>
      <c s="26" t="s">
        <v>54</v>
      </c>
      <c s="32" t="s">
        <v>2925</v>
      </c>
      <c s="33" t="s">
        <v>82</v>
      </c>
      <c s="34">
        <v>2</v>
      </c>
      <c s="35">
        <v>0</v>
      </c>
      <c s="35">
        <f>ROUND(ROUND(H140,2)*ROUND(G140,3),2)</f>
      </c>
      <c s="33" t="s">
        <v>65</v>
      </c>
      <c r="O140">
        <f>(I140*21)/100</f>
      </c>
      <c t="s">
        <v>27</v>
      </c>
    </row>
    <row r="141" spans="1:5" ht="12.75">
      <c r="A141" s="36" t="s">
        <v>58</v>
      </c>
      <c r="E141" s="37" t="s">
        <v>54</v>
      </c>
    </row>
    <row r="142" spans="1:5" ht="12.75">
      <c r="A142" s="38" t="s">
        <v>59</v>
      </c>
      <c r="E142" s="39" t="s">
        <v>2833</v>
      </c>
    </row>
    <row r="143" spans="1:5" ht="38.25">
      <c r="A143" t="s">
        <v>61</v>
      </c>
      <c r="E143" s="37" t="s">
        <v>2926</v>
      </c>
    </row>
    <row r="144" spans="1:18" ht="12.75" customHeight="1">
      <c r="A144" s="6" t="s">
        <v>50</v>
      </c>
      <c s="6"/>
      <c s="41" t="s">
        <v>2704</v>
      </c>
      <c s="6"/>
      <c s="29" t="s">
        <v>2705</v>
      </c>
      <c s="6"/>
      <c s="6"/>
      <c s="6"/>
      <c s="42">
        <f>0+Q144</f>
      </c>
      <c s="6"/>
      <c r="O144">
        <f>0+R144</f>
      </c>
      <c r="Q144">
        <f>0+I145+I149+I153+I157+I161+I165+I169</f>
      </c>
      <c>
        <f>0+O145+O149+O153+O157+O161+O165+O169</f>
      </c>
    </row>
    <row r="145" spans="1:16" ht="12.75">
      <c r="A145" s="26" t="s">
        <v>52</v>
      </c>
      <c s="31" t="s">
        <v>472</v>
      </c>
      <c s="31" t="s">
        <v>2706</v>
      </c>
      <c s="26" t="s">
        <v>54</v>
      </c>
      <c s="32" t="s">
        <v>2707</v>
      </c>
      <c s="33" t="s">
        <v>82</v>
      </c>
      <c s="34">
        <v>1</v>
      </c>
      <c s="35">
        <v>0</v>
      </c>
      <c s="35">
        <f>ROUND(ROUND(H145,2)*ROUND(G145,3),2)</f>
      </c>
      <c s="33" t="s">
        <v>57</v>
      </c>
      <c r="O145">
        <f>(I145*21)/100</f>
      </c>
      <c t="s">
        <v>27</v>
      </c>
    </row>
    <row r="146" spans="1:5" ht="12.75">
      <c r="A146" s="36" t="s">
        <v>58</v>
      </c>
      <c r="E146" s="37" t="s">
        <v>54</v>
      </c>
    </row>
    <row r="147" spans="1:5" ht="12.75">
      <c r="A147" s="38" t="s">
        <v>59</v>
      </c>
      <c r="E147" s="39" t="s">
        <v>2922</v>
      </c>
    </row>
    <row r="148" spans="1:5" ht="89.25">
      <c r="A148" t="s">
        <v>61</v>
      </c>
      <c r="E148" s="37" t="s">
        <v>2709</v>
      </c>
    </row>
    <row r="149" spans="1:16" ht="25.5">
      <c r="A149" s="26" t="s">
        <v>52</v>
      </c>
      <c s="31" t="s">
        <v>477</v>
      </c>
      <c s="31" t="s">
        <v>2710</v>
      </c>
      <c s="26" t="s">
        <v>54</v>
      </c>
      <c s="32" t="s">
        <v>2711</v>
      </c>
      <c s="33" t="s">
        <v>82</v>
      </c>
      <c s="34">
        <v>1</v>
      </c>
      <c s="35">
        <v>0</v>
      </c>
      <c s="35">
        <f>ROUND(ROUND(H149,2)*ROUND(G149,3),2)</f>
      </c>
      <c s="33" t="s">
        <v>57</v>
      </c>
      <c r="O149">
        <f>(I149*21)/100</f>
      </c>
      <c t="s">
        <v>27</v>
      </c>
    </row>
    <row r="150" spans="1:5" ht="12.75">
      <c r="A150" s="36" t="s">
        <v>58</v>
      </c>
      <c r="E150" s="37" t="s">
        <v>54</v>
      </c>
    </row>
    <row r="151" spans="1:5" ht="12.75">
      <c r="A151" s="38" t="s">
        <v>59</v>
      </c>
      <c r="E151" s="39" t="s">
        <v>2927</v>
      </c>
    </row>
    <row r="152" spans="1:5" ht="114.75">
      <c r="A152" t="s">
        <v>61</v>
      </c>
      <c r="E152" s="37" t="s">
        <v>2713</v>
      </c>
    </row>
    <row r="153" spans="1:16" ht="38.25">
      <c r="A153" s="26" t="s">
        <v>52</v>
      </c>
      <c s="31" t="s">
        <v>482</v>
      </c>
      <c s="31" t="s">
        <v>2792</v>
      </c>
      <c s="26" t="s">
        <v>54</v>
      </c>
      <c s="32" t="s">
        <v>2793</v>
      </c>
      <c s="33" t="s">
        <v>82</v>
      </c>
      <c s="34">
        <v>2</v>
      </c>
      <c s="35">
        <v>0</v>
      </c>
      <c s="35">
        <f>ROUND(ROUND(H153,2)*ROUND(G153,3),2)</f>
      </c>
      <c s="33" t="s">
        <v>57</v>
      </c>
      <c r="O153">
        <f>(I153*21)/100</f>
      </c>
      <c t="s">
        <v>27</v>
      </c>
    </row>
    <row r="154" spans="1:5" ht="12.75">
      <c r="A154" s="36" t="s">
        <v>58</v>
      </c>
      <c r="E154" s="37" t="s">
        <v>54</v>
      </c>
    </row>
    <row r="155" spans="1:5" ht="12.75">
      <c r="A155" s="38" t="s">
        <v>59</v>
      </c>
      <c r="E155" s="39" t="s">
        <v>2928</v>
      </c>
    </row>
    <row r="156" spans="1:5" ht="114.75">
      <c r="A156" t="s">
        <v>61</v>
      </c>
      <c r="E156" s="37" t="s">
        <v>2713</v>
      </c>
    </row>
    <row r="157" spans="1:16" ht="12.75">
      <c r="A157" s="26" t="s">
        <v>52</v>
      </c>
      <c s="31" t="s">
        <v>487</v>
      </c>
      <c s="31" t="s">
        <v>2929</v>
      </c>
      <c s="26" t="s">
        <v>54</v>
      </c>
      <c s="32" t="s">
        <v>2930</v>
      </c>
      <c s="33" t="s">
        <v>82</v>
      </c>
      <c s="34">
        <v>1</v>
      </c>
      <c s="35">
        <v>0</v>
      </c>
      <c s="35">
        <f>ROUND(ROUND(H157,2)*ROUND(G157,3),2)</f>
      </c>
      <c s="33" t="s">
        <v>57</v>
      </c>
      <c r="O157">
        <f>(I157*21)/100</f>
      </c>
      <c t="s">
        <v>27</v>
      </c>
    </row>
    <row r="158" spans="1:5" ht="12.75">
      <c r="A158" s="36" t="s">
        <v>58</v>
      </c>
      <c r="E158" s="37" t="s">
        <v>54</v>
      </c>
    </row>
    <row r="159" spans="1:5" ht="12.75">
      <c r="A159" s="38" t="s">
        <v>59</v>
      </c>
      <c r="E159" s="39" t="s">
        <v>2931</v>
      </c>
    </row>
    <row r="160" spans="1:5" ht="76.5">
      <c r="A160" t="s">
        <v>61</v>
      </c>
      <c r="E160" s="37" t="s">
        <v>932</v>
      </c>
    </row>
    <row r="161" spans="1:16" ht="12.75">
      <c r="A161" s="26" t="s">
        <v>52</v>
      </c>
      <c s="31" t="s">
        <v>492</v>
      </c>
      <c s="31" t="s">
        <v>160</v>
      </c>
      <c s="26" t="s">
        <v>54</v>
      </c>
      <c s="32" t="s">
        <v>161</v>
      </c>
      <c s="33" t="s">
        <v>162</v>
      </c>
      <c s="34">
        <v>40</v>
      </c>
      <c s="35">
        <v>0</v>
      </c>
      <c s="35">
        <f>ROUND(ROUND(H161,2)*ROUND(G161,3),2)</f>
      </c>
      <c s="33" t="s">
        <v>57</v>
      </c>
      <c r="O161">
        <f>(I161*21)/100</f>
      </c>
      <c t="s">
        <v>27</v>
      </c>
    </row>
    <row r="162" spans="1:5" ht="12.75">
      <c r="A162" s="36" t="s">
        <v>58</v>
      </c>
      <c r="E162" s="37" t="s">
        <v>54</v>
      </c>
    </row>
    <row r="163" spans="1:5" ht="12.75">
      <c r="A163" s="38" t="s">
        <v>59</v>
      </c>
      <c r="E163" s="39" t="s">
        <v>2794</v>
      </c>
    </row>
    <row r="164" spans="1:5" ht="89.25">
      <c r="A164" t="s">
        <v>61</v>
      </c>
      <c r="E164" s="37" t="s">
        <v>163</v>
      </c>
    </row>
    <row r="165" spans="1:16" ht="12.75">
      <c r="A165" s="26" t="s">
        <v>52</v>
      </c>
      <c s="31" t="s">
        <v>497</v>
      </c>
      <c s="31" t="s">
        <v>2795</v>
      </c>
      <c s="26" t="s">
        <v>54</v>
      </c>
      <c s="32" t="s">
        <v>2796</v>
      </c>
      <c s="33" t="s">
        <v>162</v>
      </c>
      <c s="34">
        <v>72</v>
      </c>
      <c s="35">
        <v>0</v>
      </c>
      <c s="35">
        <f>ROUND(ROUND(H165,2)*ROUND(G165,3),2)</f>
      </c>
      <c s="33" t="s">
        <v>57</v>
      </c>
      <c r="O165">
        <f>(I165*21)/100</f>
      </c>
      <c t="s">
        <v>27</v>
      </c>
    </row>
    <row r="166" spans="1:5" ht="12.75">
      <c r="A166" s="36" t="s">
        <v>58</v>
      </c>
      <c r="E166" s="37" t="s">
        <v>54</v>
      </c>
    </row>
    <row r="167" spans="1:5" ht="12.75">
      <c r="A167" s="38" t="s">
        <v>59</v>
      </c>
      <c r="E167" s="39" t="s">
        <v>2797</v>
      </c>
    </row>
    <row r="168" spans="1:5" ht="89.25">
      <c r="A168" t="s">
        <v>61</v>
      </c>
      <c r="E168" s="37" t="s">
        <v>2798</v>
      </c>
    </row>
    <row r="169" spans="1:16" ht="12.75">
      <c r="A169" s="26" t="s">
        <v>52</v>
      </c>
      <c s="31" t="s">
        <v>502</v>
      </c>
      <c s="31" t="s">
        <v>2718</v>
      </c>
      <c s="26" t="s">
        <v>54</v>
      </c>
      <c s="32" t="s">
        <v>2719</v>
      </c>
      <c s="33" t="s">
        <v>162</v>
      </c>
      <c s="34">
        <v>8</v>
      </c>
      <c s="35">
        <v>0</v>
      </c>
      <c s="35">
        <f>ROUND(ROUND(H169,2)*ROUND(G169,3),2)</f>
      </c>
      <c s="33" t="s">
        <v>57</v>
      </c>
      <c r="O169">
        <f>(I169*21)/100</f>
      </c>
      <c t="s">
        <v>27</v>
      </c>
    </row>
    <row r="170" spans="1:5" ht="12.75">
      <c r="A170" s="36" t="s">
        <v>58</v>
      </c>
      <c r="E170" s="37" t="s">
        <v>54</v>
      </c>
    </row>
    <row r="171" spans="1:5" ht="12.75">
      <c r="A171" s="38" t="s">
        <v>59</v>
      </c>
      <c r="E171" s="39" t="s">
        <v>2799</v>
      </c>
    </row>
    <row r="172" spans="1:5" ht="89.25">
      <c r="A172" t="s">
        <v>61</v>
      </c>
      <c r="E172" s="37" t="s">
        <v>2721</v>
      </c>
    </row>
    <row r="173" spans="1:18" ht="12.75" customHeight="1">
      <c r="A173" s="6" t="s">
        <v>50</v>
      </c>
      <c s="6"/>
      <c s="41" t="s">
        <v>2730</v>
      </c>
      <c s="6"/>
      <c s="29" t="s">
        <v>2731</v>
      </c>
      <c s="6"/>
      <c s="6"/>
      <c s="6"/>
      <c s="42">
        <f>0+Q173</f>
      </c>
      <c s="6"/>
      <c r="O173">
        <f>0+R173</f>
      </c>
      <c r="Q173">
        <f>0+I174</f>
      </c>
      <c>
        <f>0+O174</f>
      </c>
    </row>
    <row r="174" spans="1:16" ht="12.75">
      <c r="A174" s="26" t="s">
        <v>52</v>
      </c>
      <c s="31" t="s">
        <v>657</v>
      </c>
      <c s="31" t="s">
        <v>2732</v>
      </c>
      <c s="26" t="s">
        <v>54</v>
      </c>
      <c s="32" t="s">
        <v>2733</v>
      </c>
      <c s="33" t="s">
        <v>82</v>
      </c>
      <c s="34">
        <v>15</v>
      </c>
      <c s="35">
        <v>0</v>
      </c>
      <c s="35">
        <f>ROUND(ROUND(H174,2)*ROUND(G174,3),2)</f>
      </c>
      <c s="33" t="s">
        <v>57</v>
      </c>
      <c r="O174">
        <f>(I174*21)/100</f>
      </c>
      <c t="s">
        <v>27</v>
      </c>
    </row>
    <row r="175" spans="1:5" ht="12.75">
      <c r="A175" s="36" t="s">
        <v>58</v>
      </c>
      <c r="E175" s="37" t="s">
        <v>54</v>
      </c>
    </row>
    <row r="176" spans="1:5" ht="12.75">
      <c r="A176" s="38" t="s">
        <v>59</v>
      </c>
      <c r="E176" s="39" t="s">
        <v>2932</v>
      </c>
    </row>
    <row r="177" spans="1:5" ht="76.5">
      <c r="A177" t="s">
        <v>61</v>
      </c>
      <c r="E177" s="37" t="s">
        <v>2734</v>
      </c>
    </row>
    <row r="178" spans="1:18" ht="12.75" customHeight="1">
      <c r="A178" s="6" t="s">
        <v>50</v>
      </c>
      <c s="6"/>
      <c s="41" t="s">
        <v>176</v>
      </c>
      <c s="6"/>
      <c s="29" t="s">
        <v>177</v>
      </c>
      <c s="6"/>
      <c s="6"/>
      <c s="6"/>
      <c s="42">
        <f>0+Q178</f>
      </c>
      <c s="6"/>
      <c r="O178">
        <f>0+R178</f>
      </c>
      <c r="Q178">
        <f>0+I179+I183+I187+I191+I195</f>
      </c>
      <c>
        <f>0+O179+O183+O187+O191+O195</f>
      </c>
    </row>
    <row r="179" spans="1:16" ht="38.25">
      <c r="A179" s="26" t="s">
        <v>52</v>
      </c>
      <c s="31" t="s">
        <v>593</v>
      </c>
      <c s="31" t="s">
        <v>658</v>
      </c>
      <c s="26" t="s">
        <v>659</v>
      </c>
      <c s="32" t="s">
        <v>1229</v>
      </c>
      <c s="33" t="s">
        <v>182</v>
      </c>
      <c s="34">
        <v>122</v>
      </c>
      <c s="35">
        <v>0</v>
      </c>
      <c s="35">
        <f>ROUND(ROUND(H179,2)*ROUND(G179,3),2)</f>
      </c>
      <c s="33" t="s">
        <v>65</v>
      </c>
      <c r="O179">
        <f>(I179*21)/100</f>
      </c>
      <c t="s">
        <v>27</v>
      </c>
    </row>
    <row r="180" spans="1:5" ht="12.75">
      <c r="A180" s="36" t="s">
        <v>58</v>
      </c>
      <c r="E180" s="37" t="s">
        <v>183</v>
      </c>
    </row>
    <row r="181" spans="1:5" ht="12.75">
      <c r="A181" s="38" t="s">
        <v>59</v>
      </c>
      <c r="E181" s="39" t="s">
        <v>2933</v>
      </c>
    </row>
    <row r="182" spans="1:5" ht="102">
      <c r="A182" t="s">
        <v>61</v>
      </c>
      <c r="E182" s="37" t="s">
        <v>185</v>
      </c>
    </row>
    <row r="183" spans="1:16" ht="38.25">
      <c r="A183" s="26" t="s">
        <v>52</v>
      </c>
      <c s="31" t="s">
        <v>666</v>
      </c>
      <c s="31" t="s">
        <v>2736</v>
      </c>
      <c s="26" t="s">
        <v>2737</v>
      </c>
      <c s="32" t="s">
        <v>2738</v>
      </c>
      <c s="33" t="s">
        <v>182</v>
      </c>
      <c s="34">
        <v>0.01</v>
      </c>
      <c s="35">
        <v>0</v>
      </c>
      <c s="35">
        <f>ROUND(ROUND(H183,2)*ROUND(G183,3),2)</f>
      </c>
      <c s="33" t="s">
        <v>65</v>
      </c>
      <c r="O183">
        <f>(I183*21)/100</f>
      </c>
      <c t="s">
        <v>27</v>
      </c>
    </row>
    <row r="184" spans="1:5" ht="12.75">
      <c r="A184" s="36" t="s">
        <v>58</v>
      </c>
      <c r="E184" s="37" t="s">
        <v>183</v>
      </c>
    </row>
    <row r="185" spans="1:5" ht="12.75">
      <c r="A185" s="38" t="s">
        <v>59</v>
      </c>
      <c r="E185" s="39" t="s">
        <v>2739</v>
      </c>
    </row>
    <row r="186" spans="1:5" ht="102">
      <c r="A186" t="s">
        <v>61</v>
      </c>
      <c r="E186" s="37" t="s">
        <v>185</v>
      </c>
    </row>
    <row r="187" spans="1:16" ht="25.5">
      <c r="A187" s="26" t="s">
        <v>52</v>
      </c>
      <c s="31" t="s">
        <v>668</v>
      </c>
      <c s="31" t="s">
        <v>228</v>
      </c>
      <c s="26" t="s">
        <v>229</v>
      </c>
      <c s="32" t="s">
        <v>230</v>
      </c>
      <c s="33" t="s">
        <v>182</v>
      </c>
      <c s="34">
        <v>0.015</v>
      </c>
      <c s="35">
        <v>0</v>
      </c>
      <c s="35">
        <f>ROUND(ROUND(H187,2)*ROUND(G187,3),2)</f>
      </c>
      <c s="33" t="s">
        <v>65</v>
      </c>
      <c r="O187">
        <f>(I187*21)/100</f>
      </c>
      <c t="s">
        <v>27</v>
      </c>
    </row>
    <row r="188" spans="1:5" ht="12.75">
      <c r="A188" s="36" t="s">
        <v>58</v>
      </c>
      <c r="E188" s="37" t="s">
        <v>183</v>
      </c>
    </row>
    <row r="189" spans="1:5" ht="12.75">
      <c r="A189" s="38" t="s">
        <v>59</v>
      </c>
      <c r="E189" s="39" t="s">
        <v>2739</v>
      </c>
    </row>
    <row r="190" spans="1:5" ht="102">
      <c r="A190" t="s">
        <v>61</v>
      </c>
      <c r="E190" s="37" t="s">
        <v>185</v>
      </c>
    </row>
    <row r="191" spans="1:16" ht="25.5">
      <c r="A191" s="26" t="s">
        <v>52</v>
      </c>
      <c s="31" t="s">
        <v>806</v>
      </c>
      <c s="31" t="s">
        <v>2740</v>
      </c>
      <c s="26" t="s">
        <v>2741</v>
      </c>
      <c s="32" t="s">
        <v>2742</v>
      </c>
      <c s="33" t="s">
        <v>182</v>
      </c>
      <c s="34">
        <v>0.03</v>
      </c>
      <c s="35">
        <v>0</v>
      </c>
      <c s="35">
        <f>ROUND(ROUND(H191,2)*ROUND(G191,3),2)</f>
      </c>
      <c s="33" t="s">
        <v>65</v>
      </c>
      <c r="O191">
        <f>(I191*21)/100</f>
      </c>
      <c t="s">
        <v>27</v>
      </c>
    </row>
    <row r="192" spans="1:5" ht="12.75">
      <c r="A192" s="36" t="s">
        <v>58</v>
      </c>
      <c r="E192" s="37" t="s">
        <v>183</v>
      </c>
    </row>
    <row r="193" spans="1:5" ht="12.75">
      <c r="A193" s="38" t="s">
        <v>59</v>
      </c>
      <c r="E193" s="39" t="s">
        <v>2934</v>
      </c>
    </row>
    <row r="194" spans="1:5" ht="102">
      <c r="A194" t="s">
        <v>61</v>
      </c>
      <c r="E194" s="37" t="s">
        <v>185</v>
      </c>
    </row>
    <row r="195" spans="1:16" ht="25.5">
      <c r="A195" s="26" t="s">
        <v>52</v>
      </c>
      <c s="31" t="s">
        <v>810</v>
      </c>
      <c s="31" t="s">
        <v>2744</v>
      </c>
      <c s="26" t="s">
        <v>2745</v>
      </c>
      <c s="32" t="s">
        <v>2746</v>
      </c>
      <c s="33" t="s">
        <v>182</v>
      </c>
      <c s="34">
        <v>0.03</v>
      </c>
      <c s="35">
        <v>0</v>
      </c>
      <c s="35">
        <f>ROUND(ROUND(H195,2)*ROUND(G195,3),2)</f>
      </c>
      <c s="33" t="s">
        <v>65</v>
      </c>
      <c r="O195">
        <f>(I195*21)/100</f>
      </c>
      <c t="s">
        <v>27</v>
      </c>
    </row>
    <row r="196" spans="1:5" ht="12.75">
      <c r="A196" s="36" t="s">
        <v>58</v>
      </c>
      <c r="E196" s="37" t="s">
        <v>183</v>
      </c>
    </row>
    <row r="197" spans="1:5" ht="12.75">
      <c r="A197" s="38" t="s">
        <v>59</v>
      </c>
      <c r="E197" s="39" t="s">
        <v>2934</v>
      </c>
    </row>
    <row r="198" spans="1:5" ht="102">
      <c r="A198" t="s">
        <v>61</v>
      </c>
      <c r="E198"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2935</v>
      </c>
      <c s="43">
        <f>0+I9</f>
      </c>
      <c s="10"/>
      <c r="O3" t="s">
        <v>23</v>
      </c>
      <c t="s">
        <v>27</v>
      </c>
    </row>
    <row r="4" spans="1:16" ht="15" customHeight="1">
      <c r="A4" t="s">
        <v>17</v>
      </c>
      <c s="12" t="s">
        <v>18</v>
      </c>
      <c s="13" t="s">
        <v>2805</v>
      </c>
      <c s="1"/>
      <c s="14" t="s">
        <v>2806</v>
      </c>
      <c s="1"/>
      <c s="1"/>
      <c s="11"/>
      <c s="11"/>
      <c s="1"/>
      <c r="O4" t="s">
        <v>24</v>
      </c>
      <c t="s">
        <v>27</v>
      </c>
    </row>
    <row r="5" spans="1:16" ht="12.75" customHeight="1">
      <c r="A5" t="s">
        <v>21</v>
      </c>
      <c s="16" t="s">
        <v>22</v>
      </c>
      <c s="17" t="s">
        <v>2935</v>
      </c>
      <c s="6"/>
      <c s="18" t="s">
        <v>2936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f>
      </c>
      <c>
        <f>0+O10</f>
      </c>
    </row>
    <row r="10" spans="1:16" ht="12.75">
      <c r="A10" s="26" t="s">
        <v>52</v>
      </c>
      <c s="31" t="s">
        <v>33</v>
      </c>
      <c s="31" t="s">
        <v>2938</v>
      </c>
      <c s="26" t="s">
        <v>54</v>
      </c>
      <c s="32" t="s">
        <v>2939</v>
      </c>
      <c s="33" t="s">
        <v>1276</v>
      </c>
      <c s="34">
        <v>1</v>
      </c>
      <c s="35">
        <v>0</v>
      </c>
      <c s="35">
        <f>ROUND(ROUND(H10,2)*ROUND(G10,3),2)</f>
      </c>
      <c s="33" t="s">
        <v>65</v>
      </c>
      <c r="O10">
        <f>(I10*0)/100</f>
      </c>
      <c t="s">
        <v>31</v>
      </c>
    </row>
    <row r="11" spans="1:5" ht="12.75">
      <c r="A11" s="36" t="s">
        <v>58</v>
      </c>
      <c r="E11" s="37" t="s">
        <v>54</v>
      </c>
    </row>
    <row r="12" spans="1:5" ht="12.75">
      <c r="A12" s="38" t="s">
        <v>59</v>
      </c>
      <c r="E12" s="39" t="s">
        <v>54</v>
      </c>
    </row>
    <row r="13" spans="1:5" ht="12.75">
      <c r="A13" t="s">
        <v>61</v>
      </c>
      <c r="E13" s="37" t="s">
        <v>54</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14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0+O9+O78+O83+O104</f>
      </c>
      <c t="s">
        <v>26</v>
      </c>
    </row>
    <row r="3" spans="1:16" ht="15" customHeight="1">
      <c r="A3" t="s">
        <v>12</v>
      </c>
      <c s="12" t="s">
        <v>14</v>
      </c>
      <c s="13" t="s">
        <v>15</v>
      </c>
      <c s="1"/>
      <c s="14" t="s">
        <v>16</v>
      </c>
      <c s="1"/>
      <c s="9"/>
      <c s="8" t="s">
        <v>2942</v>
      </c>
      <c s="43">
        <f>0+I9+I78+I83+I104</f>
      </c>
      <c s="10"/>
      <c r="O3" t="s">
        <v>23</v>
      </c>
      <c t="s">
        <v>27</v>
      </c>
    </row>
    <row r="4" spans="1:16" ht="15" customHeight="1">
      <c r="A4" t="s">
        <v>17</v>
      </c>
      <c s="12" t="s">
        <v>18</v>
      </c>
      <c s="13" t="s">
        <v>2940</v>
      </c>
      <c s="1"/>
      <c s="14" t="s">
        <v>2941</v>
      </c>
      <c s="1"/>
      <c s="1"/>
      <c s="11"/>
      <c s="11"/>
      <c s="1"/>
      <c r="O4" t="s">
        <v>24</v>
      </c>
      <c t="s">
        <v>27</v>
      </c>
    </row>
    <row r="5" spans="1:16" ht="12.75" customHeight="1">
      <c r="A5" t="s">
        <v>21</v>
      </c>
      <c s="16" t="s">
        <v>22</v>
      </c>
      <c s="17" t="s">
        <v>2942</v>
      </c>
      <c s="6"/>
      <c s="18" t="s">
        <v>2943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f>
      </c>
      <c>
        <f>0+O10+O14+O18+O22+O26+O30+O34+O38+O42+O46+O50+O54+O58+O62+O66+O70+O74</f>
      </c>
    </row>
    <row r="10" spans="1:16" ht="12.75">
      <c r="A10" s="26" t="s">
        <v>52</v>
      </c>
      <c s="31" t="s">
        <v>33</v>
      </c>
      <c s="31" t="s">
        <v>2945</v>
      </c>
      <c s="26" t="s">
        <v>54</v>
      </c>
      <c s="32" t="s">
        <v>2946</v>
      </c>
      <c s="33" t="s">
        <v>315</v>
      </c>
      <c s="34">
        <v>623</v>
      </c>
      <c s="35">
        <v>0</v>
      </c>
      <c s="35">
        <f>ROUND(ROUND(H10,2)*ROUND(G10,3),2)</f>
      </c>
      <c s="33" t="s">
        <v>57</v>
      </c>
      <c r="O10">
        <f>(I10*21)/100</f>
      </c>
      <c t="s">
        <v>27</v>
      </c>
    </row>
    <row r="11" spans="1:5" ht="12.75">
      <c r="A11" s="36" t="s">
        <v>58</v>
      </c>
      <c r="E11" s="37" t="s">
        <v>54</v>
      </c>
    </row>
    <row r="12" spans="1:5" ht="51">
      <c r="A12" s="38" t="s">
        <v>59</v>
      </c>
      <c r="E12" s="39" t="s">
        <v>2947</v>
      </c>
    </row>
    <row r="13" spans="1:5" ht="12.75">
      <c r="A13" t="s">
        <v>61</v>
      </c>
      <c r="E13" s="37" t="s">
        <v>2948</v>
      </c>
    </row>
    <row r="14" spans="1:16" ht="12.75">
      <c r="A14" s="26" t="s">
        <v>52</v>
      </c>
      <c s="31" t="s">
        <v>27</v>
      </c>
      <c s="31" t="s">
        <v>1405</v>
      </c>
      <c s="26" t="s">
        <v>54</v>
      </c>
      <c s="32" t="s">
        <v>1406</v>
      </c>
      <c s="33" t="s">
        <v>71</v>
      </c>
      <c s="34">
        <v>843.47</v>
      </c>
      <c s="35">
        <v>0</v>
      </c>
      <c s="35">
        <f>ROUND(ROUND(H14,2)*ROUND(G14,3),2)</f>
      </c>
      <c s="33" t="s">
        <v>57</v>
      </c>
      <c r="O14">
        <f>(I14*21)/100</f>
      </c>
      <c t="s">
        <v>27</v>
      </c>
    </row>
    <row r="15" spans="1:5" ht="12.75">
      <c r="A15" s="36" t="s">
        <v>58</v>
      </c>
      <c r="E15" s="37" t="s">
        <v>54</v>
      </c>
    </row>
    <row r="16" spans="1:5" ht="255">
      <c r="A16" s="38" t="s">
        <v>59</v>
      </c>
      <c r="E16" s="39" t="s">
        <v>2949</v>
      </c>
    </row>
    <row r="17" spans="1:5" ht="63.75">
      <c r="A17" t="s">
        <v>61</v>
      </c>
      <c r="E17" s="37" t="s">
        <v>513</v>
      </c>
    </row>
    <row r="18" spans="1:16" ht="12.75">
      <c r="A18" s="26" t="s">
        <v>52</v>
      </c>
      <c s="31" t="s">
        <v>26</v>
      </c>
      <c s="31" t="s">
        <v>2950</v>
      </c>
      <c s="26" t="s">
        <v>54</v>
      </c>
      <c s="32" t="s">
        <v>2951</v>
      </c>
      <c s="33" t="s">
        <v>71</v>
      </c>
      <c s="34">
        <v>58.36</v>
      </c>
      <c s="35">
        <v>0</v>
      </c>
      <c s="35">
        <f>ROUND(ROUND(H18,2)*ROUND(G18,3),2)</f>
      </c>
      <c s="33" t="s">
        <v>57</v>
      </c>
      <c r="O18">
        <f>(I18*21)/100</f>
      </c>
      <c t="s">
        <v>27</v>
      </c>
    </row>
    <row r="19" spans="1:5" ht="12.75">
      <c r="A19" s="36" t="s">
        <v>58</v>
      </c>
      <c r="E19" s="37" t="s">
        <v>54</v>
      </c>
    </row>
    <row r="20" spans="1:5" ht="102">
      <c r="A20" s="38" t="s">
        <v>59</v>
      </c>
      <c r="E20" s="39" t="s">
        <v>2952</v>
      </c>
    </row>
    <row r="21" spans="1:5" ht="63.75">
      <c r="A21" t="s">
        <v>61</v>
      </c>
      <c r="E21" s="37" t="s">
        <v>513</v>
      </c>
    </row>
    <row r="22" spans="1:16" ht="12.75">
      <c r="A22" s="26" t="s">
        <v>52</v>
      </c>
      <c s="31" t="s">
        <v>37</v>
      </c>
      <c s="31" t="s">
        <v>2953</v>
      </c>
      <c s="26" t="s">
        <v>54</v>
      </c>
      <c s="32" t="s">
        <v>2954</v>
      </c>
      <c s="33" t="s">
        <v>71</v>
      </c>
      <c s="34">
        <v>45.6</v>
      </c>
      <c s="35">
        <v>0</v>
      </c>
      <c s="35">
        <f>ROUND(ROUND(H22,2)*ROUND(G22,3),2)</f>
      </c>
      <c s="33" t="s">
        <v>57</v>
      </c>
      <c r="O22">
        <f>(I22*21)/100</f>
      </c>
      <c t="s">
        <v>27</v>
      </c>
    </row>
    <row r="23" spans="1:5" ht="12.75">
      <c r="A23" s="36" t="s">
        <v>58</v>
      </c>
      <c r="E23" s="37" t="s">
        <v>54</v>
      </c>
    </row>
    <row r="24" spans="1:5" ht="63.75">
      <c r="A24" s="38" t="s">
        <v>59</v>
      </c>
      <c r="E24" s="39" t="s">
        <v>2955</v>
      </c>
    </row>
    <row r="25" spans="1:5" ht="63.75">
      <c r="A25" t="s">
        <v>61</v>
      </c>
      <c r="E25" s="37" t="s">
        <v>513</v>
      </c>
    </row>
    <row r="26" spans="1:16" ht="12.75">
      <c r="A26" s="26" t="s">
        <v>52</v>
      </c>
      <c s="31" t="s">
        <v>39</v>
      </c>
      <c s="31" t="s">
        <v>2956</v>
      </c>
      <c s="26" t="s">
        <v>54</v>
      </c>
      <c s="32" t="s">
        <v>2957</v>
      </c>
      <c s="33" t="s">
        <v>71</v>
      </c>
      <c s="34">
        <v>150</v>
      </c>
      <c s="35">
        <v>0</v>
      </c>
      <c s="35">
        <f>ROUND(ROUND(H26,2)*ROUND(G26,3),2)</f>
      </c>
      <c s="33" t="s">
        <v>57</v>
      </c>
      <c r="O26">
        <f>(I26*21)/100</f>
      </c>
      <c t="s">
        <v>27</v>
      </c>
    </row>
    <row r="27" spans="1:5" ht="12.75">
      <c r="A27" s="36" t="s">
        <v>58</v>
      </c>
      <c r="E27" s="37" t="s">
        <v>54</v>
      </c>
    </row>
    <row r="28" spans="1:5" ht="76.5">
      <c r="A28" s="38" t="s">
        <v>59</v>
      </c>
      <c r="E28" s="39" t="s">
        <v>2958</v>
      </c>
    </row>
    <row r="29" spans="1:5" ht="63.75">
      <c r="A29" t="s">
        <v>61</v>
      </c>
      <c r="E29" s="37" t="s">
        <v>513</v>
      </c>
    </row>
    <row r="30" spans="1:16" ht="12.75">
      <c r="A30" s="26" t="s">
        <v>52</v>
      </c>
      <c s="31" t="s">
        <v>41</v>
      </c>
      <c s="31" t="s">
        <v>2959</v>
      </c>
      <c s="26" t="s">
        <v>54</v>
      </c>
      <c s="32" t="s">
        <v>2960</v>
      </c>
      <c s="33" t="s">
        <v>71</v>
      </c>
      <c s="34">
        <v>2.12</v>
      </c>
      <c s="35">
        <v>0</v>
      </c>
      <c s="35">
        <f>ROUND(ROUND(H30,2)*ROUND(G30,3),2)</f>
      </c>
      <c s="33" t="s">
        <v>57</v>
      </c>
      <c r="O30">
        <f>(I30*21)/100</f>
      </c>
      <c t="s">
        <v>27</v>
      </c>
    </row>
    <row r="31" spans="1:5" ht="12.75">
      <c r="A31" s="36" t="s">
        <v>58</v>
      </c>
      <c r="E31" s="37" t="s">
        <v>54</v>
      </c>
    </row>
    <row r="32" spans="1:5" ht="102">
      <c r="A32" s="38" t="s">
        <v>59</v>
      </c>
      <c r="E32" s="39" t="s">
        <v>2961</v>
      </c>
    </row>
    <row r="33" spans="1:5" ht="63.75">
      <c r="A33" t="s">
        <v>61</v>
      </c>
      <c r="E33" s="37" t="s">
        <v>513</v>
      </c>
    </row>
    <row r="34" spans="1:16" ht="25.5">
      <c r="A34" s="26" t="s">
        <v>52</v>
      </c>
      <c s="31" t="s">
        <v>90</v>
      </c>
      <c s="31" t="s">
        <v>510</v>
      </c>
      <c s="26" t="s">
        <v>54</v>
      </c>
      <c s="32" t="s">
        <v>511</v>
      </c>
      <c s="33" t="s">
        <v>71</v>
      </c>
      <c s="34">
        <v>1894.346</v>
      </c>
      <c s="35">
        <v>0</v>
      </c>
      <c s="35">
        <f>ROUND(ROUND(H34,2)*ROUND(G34,3),2)</f>
      </c>
      <c s="33" t="s">
        <v>57</v>
      </c>
      <c r="O34">
        <f>(I34*21)/100</f>
      </c>
      <c t="s">
        <v>27</v>
      </c>
    </row>
    <row r="35" spans="1:5" ht="12.75">
      <c r="A35" s="36" t="s">
        <v>58</v>
      </c>
      <c r="E35" s="37" t="s">
        <v>54</v>
      </c>
    </row>
    <row r="36" spans="1:5" ht="409.5">
      <c r="A36" s="38" t="s">
        <v>59</v>
      </c>
      <c r="E36" s="39" t="s">
        <v>2962</v>
      </c>
    </row>
    <row r="37" spans="1:5" ht="63.75">
      <c r="A37" t="s">
        <v>61</v>
      </c>
      <c r="E37" s="37" t="s">
        <v>513</v>
      </c>
    </row>
    <row r="38" spans="1:16" ht="12.75">
      <c r="A38" s="26" t="s">
        <v>52</v>
      </c>
      <c s="31" t="s">
        <v>95</v>
      </c>
      <c s="31" t="s">
        <v>2963</v>
      </c>
      <c s="26" t="s">
        <v>54</v>
      </c>
      <c s="32" t="s">
        <v>2964</v>
      </c>
      <c s="33" t="s">
        <v>86</v>
      </c>
      <c s="34">
        <v>35</v>
      </c>
      <c s="35">
        <v>0</v>
      </c>
      <c s="35">
        <f>ROUND(ROUND(H38,2)*ROUND(G38,3),2)</f>
      </c>
      <c s="33" t="s">
        <v>57</v>
      </c>
      <c r="O38">
        <f>(I38*21)/100</f>
      </c>
      <c t="s">
        <v>27</v>
      </c>
    </row>
    <row r="39" spans="1:5" ht="12.75">
      <c r="A39" s="36" t="s">
        <v>58</v>
      </c>
      <c r="E39" s="37" t="s">
        <v>54</v>
      </c>
    </row>
    <row r="40" spans="1:5" ht="114.75">
      <c r="A40" s="38" t="s">
        <v>59</v>
      </c>
      <c r="E40" s="39" t="s">
        <v>2965</v>
      </c>
    </row>
    <row r="41" spans="1:5" ht="63.75">
      <c r="A41" t="s">
        <v>61</v>
      </c>
      <c r="E41" s="37" t="s">
        <v>513</v>
      </c>
    </row>
    <row r="42" spans="1:16" ht="12.75">
      <c r="A42" s="26" t="s">
        <v>52</v>
      </c>
      <c s="31" t="s">
        <v>44</v>
      </c>
      <c s="31" t="s">
        <v>2966</v>
      </c>
      <c s="26" t="s">
        <v>54</v>
      </c>
      <c s="32" t="s">
        <v>2967</v>
      </c>
      <c s="33" t="s">
        <v>71</v>
      </c>
      <c s="34">
        <v>5649.2</v>
      </c>
      <c s="35">
        <v>0</v>
      </c>
      <c s="35">
        <f>ROUND(ROUND(H42,2)*ROUND(G42,3),2)</f>
      </c>
      <c s="33" t="s">
        <v>57</v>
      </c>
      <c r="O42">
        <f>(I42*21)/100</f>
      </c>
      <c t="s">
        <v>27</v>
      </c>
    </row>
    <row r="43" spans="1:5" ht="12.75">
      <c r="A43" s="36" t="s">
        <v>58</v>
      </c>
      <c r="E43" s="37" t="s">
        <v>54</v>
      </c>
    </row>
    <row r="44" spans="1:5" ht="306">
      <c r="A44" s="38" t="s">
        <v>59</v>
      </c>
      <c r="E44" s="39" t="s">
        <v>2968</v>
      </c>
    </row>
    <row r="45" spans="1:5" ht="38.25">
      <c r="A45" t="s">
        <v>61</v>
      </c>
      <c r="E45" s="37" t="s">
        <v>520</v>
      </c>
    </row>
    <row r="46" spans="1:16" ht="12.75">
      <c r="A46" s="26" t="s">
        <v>52</v>
      </c>
      <c s="31" t="s">
        <v>46</v>
      </c>
      <c s="31" t="s">
        <v>2969</v>
      </c>
      <c s="26" t="s">
        <v>54</v>
      </c>
      <c s="32" t="s">
        <v>2970</v>
      </c>
      <c s="33" t="s">
        <v>71</v>
      </c>
      <c s="34">
        <v>1640.4</v>
      </c>
      <c s="35">
        <v>0</v>
      </c>
      <c s="35">
        <f>ROUND(ROUND(H46,2)*ROUND(G46,3),2)</f>
      </c>
      <c s="33" t="s">
        <v>57</v>
      </c>
      <c r="O46">
        <f>(I46*21)/100</f>
      </c>
      <c t="s">
        <v>27</v>
      </c>
    </row>
    <row r="47" spans="1:5" ht="12.75">
      <c r="A47" s="36" t="s">
        <v>58</v>
      </c>
      <c r="E47" s="37" t="s">
        <v>54</v>
      </c>
    </row>
    <row r="48" spans="1:5" ht="229.5">
      <c r="A48" s="38" t="s">
        <v>59</v>
      </c>
      <c r="E48" s="39" t="s">
        <v>2971</v>
      </c>
    </row>
    <row r="49" spans="1:5" ht="369.75">
      <c r="A49" t="s">
        <v>61</v>
      </c>
      <c r="E49" s="37" t="s">
        <v>524</v>
      </c>
    </row>
    <row r="50" spans="1:16" ht="12.75">
      <c r="A50" s="26" t="s">
        <v>52</v>
      </c>
      <c s="31" t="s">
        <v>48</v>
      </c>
      <c s="31" t="s">
        <v>2972</v>
      </c>
      <c s="26" t="s">
        <v>54</v>
      </c>
      <c s="32" t="s">
        <v>2973</v>
      </c>
      <c s="33" t="s">
        <v>71</v>
      </c>
      <c s="34">
        <v>620</v>
      </c>
      <c s="35">
        <v>0</v>
      </c>
      <c s="35">
        <f>ROUND(ROUND(H50,2)*ROUND(G50,3),2)</f>
      </c>
      <c s="33" t="s">
        <v>57</v>
      </c>
      <c r="O50">
        <f>(I50*21)/100</f>
      </c>
      <c t="s">
        <v>27</v>
      </c>
    </row>
    <row r="51" spans="1:5" ht="12.75">
      <c r="A51" s="36" t="s">
        <v>58</v>
      </c>
      <c r="E51" s="37" t="s">
        <v>54</v>
      </c>
    </row>
    <row r="52" spans="1:5" ht="102">
      <c r="A52" s="38" t="s">
        <v>59</v>
      </c>
      <c r="E52" s="39" t="s">
        <v>2974</v>
      </c>
    </row>
    <row r="53" spans="1:5" ht="369.75">
      <c r="A53" t="s">
        <v>61</v>
      </c>
      <c r="E53" s="37" t="s">
        <v>2975</v>
      </c>
    </row>
    <row r="54" spans="1:16" ht="12.75">
      <c r="A54" s="26" t="s">
        <v>52</v>
      </c>
      <c s="31" t="s">
        <v>111</v>
      </c>
      <c s="31" t="s">
        <v>521</v>
      </c>
      <c s="26" t="s">
        <v>54</v>
      </c>
      <c s="32" t="s">
        <v>522</v>
      </c>
      <c s="33" t="s">
        <v>71</v>
      </c>
      <c s="34">
        <v>5583.1</v>
      </c>
      <c s="35">
        <v>0</v>
      </c>
      <c s="35">
        <f>ROUND(ROUND(H54,2)*ROUND(G54,3),2)</f>
      </c>
      <c s="33" t="s">
        <v>57</v>
      </c>
      <c r="O54">
        <f>(I54*21)/100</f>
      </c>
      <c t="s">
        <v>27</v>
      </c>
    </row>
    <row r="55" spans="1:5" ht="12.75">
      <c r="A55" s="36" t="s">
        <v>58</v>
      </c>
      <c r="E55" s="37" t="s">
        <v>54</v>
      </c>
    </row>
    <row r="56" spans="1:5" ht="153">
      <c r="A56" s="38" t="s">
        <v>59</v>
      </c>
      <c r="E56" s="39" t="s">
        <v>2976</v>
      </c>
    </row>
    <row r="57" spans="1:5" ht="369.75">
      <c r="A57" t="s">
        <v>61</v>
      </c>
      <c r="E57" s="37" t="s">
        <v>524</v>
      </c>
    </row>
    <row r="58" spans="1:16" ht="12.75">
      <c r="A58" s="26" t="s">
        <v>52</v>
      </c>
      <c s="31" t="s">
        <v>115</v>
      </c>
      <c s="31" t="s">
        <v>2977</v>
      </c>
      <c s="26" t="s">
        <v>54</v>
      </c>
      <c s="32" t="s">
        <v>2978</v>
      </c>
      <c s="33" t="s">
        <v>71</v>
      </c>
      <c s="34">
        <v>978.9</v>
      </c>
      <c s="35">
        <v>0</v>
      </c>
      <c s="35">
        <f>ROUND(ROUND(H58,2)*ROUND(G58,3),2)</f>
      </c>
      <c s="33" t="s">
        <v>57</v>
      </c>
      <c r="O58">
        <f>(I58*21)/100</f>
      </c>
      <c t="s">
        <v>27</v>
      </c>
    </row>
    <row r="59" spans="1:5" ht="12.75">
      <c r="A59" s="36" t="s">
        <v>58</v>
      </c>
      <c r="E59" s="37" t="s">
        <v>54</v>
      </c>
    </row>
    <row r="60" spans="1:5" ht="76.5">
      <c r="A60" s="38" t="s">
        <v>59</v>
      </c>
      <c r="E60" s="39" t="s">
        <v>2979</v>
      </c>
    </row>
    <row r="61" spans="1:5" ht="369.75">
      <c r="A61" t="s">
        <v>61</v>
      </c>
      <c r="E61" s="37" t="s">
        <v>2975</v>
      </c>
    </row>
    <row r="62" spans="1:16" ht="12.75">
      <c r="A62" s="26" t="s">
        <v>52</v>
      </c>
      <c s="31" t="s">
        <v>119</v>
      </c>
      <c s="31" t="s">
        <v>533</v>
      </c>
      <c s="26" t="s">
        <v>54</v>
      </c>
      <c s="32" t="s">
        <v>534</v>
      </c>
      <c s="33" t="s">
        <v>71</v>
      </c>
      <c s="34">
        <v>3</v>
      </c>
      <c s="35">
        <v>0</v>
      </c>
      <c s="35">
        <f>ROUND(ROUND(H62,2)*ROUND(G62,3),2)</f>
      </c>
      <c s="33" t="s">
        <v>57</v>
      </c>
      <c r="O62">
        <f>(I62*21)/100</f>
      </c>
      <c t="s">
        <v>27</v>
      </c>
    </row>
    <row r="63" spans="1:5" ht="12.75">
      <c r="A63" s="36" t="s">
        <v>58</v>
      </c>
      <c r="E63" s="37" t="s">
        <v>54</v>
      </c>
    </row>
    <row r="64" spans="1:5" ht="63.75">
      <c r="A64" s="38" t="s">
        <v>59</v>
      </c>
      <c r="E64" s="39" t="s">
        <v>2980</v>
      </c>
    </row>
    <row r="65" spans="1:5" ht="318.75">
      <c r="A65" t="s">
        <v>61</v>
      </c>
      <c r="E65" s="37" t="s">
        <v>532</v>
      </c>
    </row>
    <row r="66" spans="1:16" ht="12.75">
      <c r="A66" s="26" t="s">
        <v>52</v>
      </c>
      <c s="31" t="s">
        <v>123</v>
      </c>
      <c s="31" t="s">
        <v>707</v>
      </c>
      <c s="26" t="s">
        <v>54</v>
      </c>
      <c s="32" t="s">
        <v>708</v>
      </c>
      <c s="33" t="s">
        <v>71</v>
      </c>
      <c s="34">
        <v>5259.8</v>
      </c>
      <c s="35">
        <v>0</v>
      </c>
      <c s="35">
        <f>ROUND(ROUND(H66,2)*ROUND(G66,3),2)</f>
      </c>
      <c s="33" t="s">
        <v>57</v>
      </c>
      <c r="O66">
        <f>(I66*21)/100</f>
      </c>
      <c t="s">
        <v>27</v>
      </c>
    </row>
    <row r="67" spans="1:5" ht="12.75">
      <c r="A67" s="36" t="s">
        <v>58</v>
      </c>
      <c r="E67" s="37" t="s">
        <v>54</v>
      </c>
    </row>
    <row r="68" spans="1:5" ht="63.75">
      <c r="A68" s="38" t="s">
        <v>59</v>
      </c>
      <c r="E68" s="39" t="s">
        <v>2981</v>
      </c>
    </row>
    <row r="69" spans="1:5" ht="191.25">
      <c r="A69" t="s">
        <v>61</v>
      </c>
      <c r="E69" s="37" t="s">
        <v>710</v>
      </c>
    </row>
    <row r="70" spans="1:16" ht="12.75">
      <c r="A70" s="26" t="s">
        <v>52</v>
      </c>
      <c s="31" t="s">
        <v>129</v>
      </c>
      <c s="31" t="s">
        <v>2982</v>
      </c>
      <c s="26" t="s">
        <v>54</v>
      </c>
      <c s="32" t="s">
        <v>2983</v>
      </c>
      <c s="33" t="s">
        <v>315</v>
      </c>
      <c s="34">
        <v>14123</v>
      </c>
      <c s="35">
        <v>0</v>
      </c>
      <c s="35">
        <f>ROUND(ROUND(H70,2)*ROUND(G70,3),2)</f>
      </c>
      <c s="33" t="s">
        <v>57</v>
      </c>
      <c r="O70">
        <f>(I70*21)/100</f>
      </c>
      <c t="s">
        <v>27</v>
      </c>
    </row>
    <row r="71" spans="1:5" ht="12.75">
      <c r="A71" s="36" t="s">
        <v>58</v>
      </c>
      <c r="E71" s="37" t="s">
        <v>54</v>
      </c>
    </row>
    <row r="72" spans="1:5" ht="306">
      <c r="A72" s="38" t="s">
        <v>59</v>
      </c>
      <c r="E72" s="39" t="s">
        <v>2984</v>
      </c>
    </row>
    <row r="73" spans="1:5" ht="38.25">
      <c r="A73" t="s">
        <v>61</v>
      </c>
      <c r="E73" s="37" t="s">
        <v>2100</v>
      </c>
    </row>
    <row r="74" spans="1:16" ht="25.5">
      <c r="A74" s="26" t="s">
        <v>52</v>
      </c>
      <c s="31" t="s">
        <v>133</v>
      </c>
      <c s="31" t="s">
        <v>2985</v>
      </c>
      <c s="26" t="s">
        <v>54</v>
      </c>
      <c s="32" t="s">
        <v>2986</v>
      </c>
      <c s="33" t="s">
        <v>294</v>
      </c>
      <c s="34">
        <v>1</v>
      </c>
      <c s="35">
        <v>0</v>
      </c>
      <c s="35">
        <f>ROUND(ROUND(H74,2)*ROUND(G74,3),2)</f>
      </c>
      <c s="33" t="s">
        <v>325</v>
      </c>
      <c r="O74">
        <f>(I74*21)/100</f>
      </c>
      <c t="s">
        <v>27</v>
      </c>
    </row>
    <row r="75" spans="1:5" ht="12.75">
      <c r="A75" s="36" t="s">
        <v>58</v>
      </c>
      <c r="E75" s="37" t="s">
        <v>54</v>
      </c>
    </row>
    <row r="76" spans="1:5" ht="12.75">
      <c r="A76" s="38" t="s">
        <v>59</v>
      </c>
      <c r="E76" s="39" t="s">
        <v>54</v>
      </c>
    </row>
    <row r="77" spans="1:5" ht="12.75">
      <c r="A77" t="s">
        <v>61</v>
      </c>
      <c r="E77" s="37" t="s">
        <v>1790</v>
      </c>
    </row>
    <row r="78" spans="1:18" ht="12.75" customHeight="1">
      <c r="A78" s="6" t="s">
        <v>50</v>
      </c>
      <c s="6"/>
      <c s="41" t="s">
        <v>145</v>
      </c>
      <c s="6"/>
      <c s="29" t="s">
        <v>580</v>
      </c>
      <c s="6"/>
      <c s="6"/>
      <c s="6"/>
      <c s="42">
        <f>0+Q78</f>
      </c>
      <c s="6"/>
      <c r="O78">
        <f>0+R78</f>
      </c>
      <c r="Q78">
        <f>0+I79</f>
      </c>
      <c>
        <f>0+O79</f>
      </c>
    </row>
    <row r="79" spans="1:16" ht="12.75">
      <c r="A79" s="26" t="s">
        <v>52</v>
      </c>
      <c s="31" t="s">
        <v>137</v>
      </c>
      <c s="31" t="s">
        <v>2159</v>
      </c>
      <c s="26" t="s">
        <v>54</v>
      </c>
      <c s="32" t="s">
        <v>2160</v>
      </c>
      <c s="33" t="s">
        <v>71</v>
      </c>
      <c s="34">
        <v>2.88</v>
      </c>
      <c s="35">
        <v>0</v>
      </c>
      <c s="35">
        <f>ROUND(ROUND(H79,2)*ROUND(G79,3),2)</f>
      </c>
      <c s="33" t="s">
        <v>57</v>
      </c>
      <c r="O79">
        <f>(I79*21)/100</f>
      </c>
      <c t="s">
        <v>27</v>
      </c>
    </row>
    <row r="80" spans="1:5" ht="12.75">
      <c r="A80" s="36" t="s">
        <v>58</v>
      </c>
      <c r="E80" s="37" t="s">
        <v>54</v>
      </c>
    </row>
    <row r="81" spans="1:5" ht="63.75">
      <c r="A81" s="38" t="s">
        <v>59</v>
      </c>
      <c r="E81" s="39" t="s">
        <v>2987</v>
      </c>
    </row>
    <row r="82" spans="1:5" ht="369.75">
      <c r="A82" t="s">
        <v>61</v>
      </c>
      <c r="E82" s="37" t="s">
        <v>749</v>
      </c>
    </row>
    <row r="83" spans="1:18" ht="12.75" customHeight="1">
      <c r="A83" s="6" t="s">
        <v>50</v>
      </c>
      <c s="6"/>
      <c s="41" t="s">
        <v>290</v>
      </c>
      <c s="6"/>
      <c s="29" t="s">
        <v>291</v>
      </c>
      <c s="6"/>
      <c s="6"/>
      <c s="6"/>
      <c s="42">
        <f>0+Q83</f>
      </c>
      <c s="6"/>
      <c r="O83">
        <f>0+R83</f>
      </c>
      <c r="Q83">
        <f>0+I84+I88+I92+I96+I100</f>
      </c>
      <c>
        <f>0+O84+O88+O92+O96+O100</f>
      </c>
    </row>
    <row r="84" spans="1:16" ht="12.75">
      <c r="A84" s="26" t="s">
        <v>52</v>
      </c>
      <c s="31" t="s">
        <v>141</v>
      </c>
      <c s="31" t="s">
        <v>2988</v>
      </c>
      <c s="26" t="s">
        <v>54</v>
      </c>
      <c s="32" t="s">
        <v>2989</v>
      </c>
      <c s="33" t="s">
        <v>71</v>
      </c>
      <c s="34">
        <v>15</v>
      </c>
      <c s="35">
        <v>0</v>
      </c>
      <c s="35">
        <f>ROUND(ROUND(H84,2)*ROUND(G84,3),2)</f>
      </c>
      <c s="33" t="s">
        <v>57</v>
      </c>
      <c r="O84">
        <f>(I84*21)/100</f>
      </c>
      <c t="s">
        <v>27</v>
      </c>
    </row>
    <row r="85" spans="1:5" ht="12.75">
      <c r="A85" s="36" t="s">
        <v>58</v>
      </c>
      <c r="E85" s="37" t="s">
        <v>54</v>
      </c>
    </row>
    <row r="86" spans="1:5" ht="51">
      <c r="A86" s="38" t="s">
        <v>59</v>
      </c>
      <c r="E86" s="39" t="s">
        <v>2990</v>
      </c>
    </row>
    <row r="87" spans="1:5" ht="102">
      <c r="A87" t="s">
        <v>61</v>
      </c>
      <c r="E87" s="37" t="s">
        <v>321</v>
      </c>
    </row>
    <row r="88" spans="1:16" ht="12.75">
      <c r="A88" s="26" t="s">
        <v>52</v>
      </c>
      <c s="31" t="s">
        <v>145</v>
      </c>
      <c s="31" t="s">
        <v>318</v>
      </c>
      <c s="26" t="s">
        <v>54</v>
      </c>
      <c s="32" t="s">
        <v>319</v>
      </c>
      <c s="33" t="s">
        <v>71</v>
      </c>
      <c s="34">
        <v>20.76</v>
      </c>
      <c s="35">
        <v>0</v>
      </c>
      <c s="35">
        <f>ROUND(ROUND(H88,2)*ROUND(G88,3),2)</f>
      </c>
      <c s="33" t="s">
        <v>57</v>
      </c>
      <c r="O88">
        <f>(I88*21)/100</f>
      </c>
      <c t="s">
        <v>27</v>
      </c>
    </row>
    <row r="89" spans="1:5" ht="12.75">
      <c r="A89" s="36" t="s">
        <v>58</v>
      </c>
      <c r="E89" s="37" t="s">
        <v>54</v>
      </c>
    </row>
    <row r="90" spans="1:5" ht="102">
      <c r="A90" s="38" t="s">
        <v>59</v>
      </c>
      <c r="E90" s="39" t="s">
        <v>2991</v>
      </c>
    </row>
    <row r="91" spans="1:5" ht="102">
      <c r="A91" t="s">
        <v>61</v>
      </c>
      <c r="E91" s="37" t="s">
        <v>321</v>
      </c>
    </row>
    <row r="92" spans="1:16" ht="12.75">
      <c r="A92" s="26" t="s">
        <v>52</v>
      </c>
      <c s="31" t="s">
        <v>149</v>
      </c>
      <c s="31" t="s">
        <v>1498</v>
      </c>
      <c s="26" t="s">
        <v>54</v>
      </c>
      <c s="32" t="s">
        <v>1499</v>
      </c>
      <c s="33" t="s">
        <v>71</v>
      </c>
      <c s="34">
        <v>15.48</v>
      </c>
      <c s="35">
        <v>0</v>
      </c>
      <c s="35">
        <f>ROUND(ROUND(H92,2)*ROUND(G92,3),2)</f>
      </c>
      <c s="33" t="s">
        <v>57</v>
      </c>
      <c r="O92">
        <f>(I92*21)/100</f>
      </c>
      <c t="s">
        <v>27</v>
      </c>
    </row>
    <row r="93" spans="1:5" ht="12.75">
      <c r="A93" s="36" t="s">
        <v>58</v>
      </c>
      <c r="E93" s="37" t="s">
        <v>54</v>
      </c>
    </row>
    <row r="94" spans="1:5" ht="89.25">
      <c r="A94" s="38" t="s">
        <v>59</v>
      </c>
      <c r="E94" s="39" t="s">
        <v>2992</v>
      </c>
    </row>
    <row r="95" spans="1:5" ht="102">
      <c r="A95" t="s">
        <v>61</v>
      </c>
      <c r="E95" s="37" t="s">
        <v>321</v>
      </c>
    </row>
    <row r="96" spans="1:16" ht="12.75">
      <c r="A96" s="26" t="s">
        <v>52</v>
      </c>
      <c s="31" t="s">
        <v>153</v>
      </c>
      <c s="31" t="s">
        <v>2993</v>
      </c>
      <c s="26" t="s">
        <v>54</v>
      </c>
      <c s="32" t="s">
        <v>2994</v>
      </c>
      <c s="33" t="s">
        <v>182</v>
      </c>
      <c s="34">
        <v>0.7</v>
      </c>
      <c s="35">
        <v>0</v>
      </c>
      <c s="35">
        <f>ROUND(ROUND(H96,2)*ROUND(G96,3),2)</f>
      </c>
      <c s="33" t="s">
        <v>57</v>
      </c>
      <c r="O96">
        <f>(I96*21)/100</f>
      </c>
      <c t="s">
        <v>27</v>
      </c>
    </row>
    <row r="97" spans="1:5" ht="12.75">
      <c r="A97" s="36" t="s">
        <v>58</v>
      </c>
      <c r="E97" s="37" t="s">
        <v>54</v>
      </c>
    </row>
    <row r="98" spans="1:5" ht="63.75">
      <c r="A98" s="38" t="s">
        <v>59</v>
      </c>
      <c r="E98" s="39" t="s">
        <v>2995</v>
      </c>
    </row>
    <row r="99" spans="1:5" ht="102">
      <c r="A99" t="s">
        <v>61</v>
      </c>
      <c r="E99" s="37" t="s">
        <v>2996</v>
      </c>
    </row>
    <row r="100" spans="1:16" ht="12.75">
      <c r="A100" s="26" t="s">
        <v>52</v>
      </c>
      <c s="31" t="s">
        <v>159</v>
      </c>
      <c s="31" t="s">
        <v>2997</v>
      </c>
      <c s="26" t="s">
        <v>54</v>
      </c>
      <c s="32" t="s">
        <v>2998</v>
      </c>
      <c s="33" t="s">
        <v>82</v>
      </c>
      <c s="34">
        <v>1</v>
      </c>
      <c s="35">
        <v>0</v>
      </c>
      <c s="35">
        <f>ROUND(ROUND(H100,2)*ROUND(G100,3),2)</f>
      </c>
      <c s="33" t="s">
        <v>325</v>
      </c>
      <c r="O100">
        <f>(I100*21)/100</f>
      </c>
      <c t="s">
        <v>27</v>
      </c>
    </row>
    <row r="101" spans="1:5" ht="12.75">
      <c r="A101" s="36" t="s">
        <v>58</v>
      </c>
      <c r="E101" s="37" t="s">
        <v>54</v>
      </c>
    </row>
    <row r="102" spans="1:5" ht="204">
      <c r="A102" s="38" t="s">
        <v>59</v>
      </c>
      <c r="E102" s="39" t="s">
        <v>2999</v>
      </c>
    </row>
    <row r="103" spans="1:5" ht="409.5">
      <c r="A103" t="s">
        <v>61</v>
      </c>
      <c r="E103" s="37" t="s">
        <v>1056</v>
      </c>
    </row>
    <row r="104" spans="1:18" ht="12.75" customHeight="1">
      <c r="A104" s="6" t="s">
        <v>50</v>
      </c>
      <c s="6"/>
      <c s="41" t="s">
        <v>176</v>
      </c>
      <c s="6"/>
      <c s="29" t="s">
        <v>177</v>
      </c>
      <c s="6"/>
      <c s="6"/>
      <c s="6"/>
      <c s="42">
        <f>0+Q104</f>
      </c>
      <c s="6"/>
      <c r="O104">
        <f>0+R104</f>
      </c>
      <c r="Q104">
        <f>0+I105+I109+I113+I117+I121+I125+I129+I133+I137</f>
      </c>
      <c>
        <f>0+O105+O109+O113+O117+O121+O125+O129+O133+O137</f>
      </c>
    </row>
    <row r="105" spans="1:16" ht="38.25">
      <c r="A105" s="26" t="s">
        <v>52</v>
      </c>
      <c s="31" t="s">
        <v>164</v>
      </c>
      <c s="31" t="s">
        <v>658</v>
      </c>
      <c s="26" t="s">
        <v>659</v>
      </c>
      <c s="32" t="s">
        <v>660</v>
      </c>
      <c s="33" t="s">
        <v>182</v>
      </c>
      <c s="34">
        <v>10111.99</v>
      </c>
      <c s="35">
        <v>0</v>
      </c>
      <c s="35">
        <f>ROUND(ROUND(H105,2)*ROUND(G105,3),2)</f>
      </c>
      <c s="33" t="s">
        <v>325</v>
      </c>
      <c r="O105">
        <f>(I105*21)/100</f>
      </c>
      <c t="s">
        <v>27</v>
      </c>
    </row>
    <row r="106" spans="1:5" ht="12.75">
      <c r="A106" s="36" t="s">
        <v>58</v>
      </c>
      <c r="E106" s="37" t="s">
        <v>183</v>
      </c>
    </row>
    <row r="107" spans="1:5" ht="63.75">
      <c r="A107" s="38" t="s">
        <v>59</v>
      </c>
      <c r="E107" s="39" t="s">
        <v>3000</v>
      </c>
    </row>
    <row r="108" spans="1:5" ht="127.5">
      <c r="A108" t="s">
        <v>61</v>
      </c>
      <c r="E108" s="37" t="s">
        <v>1231</v>
      </c>
    </row>
    <row r="109" spans="1:16" ht="38.25">
      <c r="A109" s="26" t="s">
        <v>52</v>
      </c>
      <c s="31" t="s">
        <v>168</v>
      </c>
      <c s="31" t="s">
        <v>2316</v>
      </c>
      <c s="26" t="s">
        <v>2317</v>
      </c>
      <c s="32" t="s">
        <v>2318</v>
      </c>
      <c s="33" t="s">
        <v>182</v>
      </c>
      <c s="34">
        <v>3506.58</v>
      </c>
      <c s="35">
        <v>0</v>
      </c>
      <c s="35">
        <f>ROUND(ROUND(H109,2)*ROUND(G109,3),2)</f>
      </c>
      <c s="33" t="s">
        <v>325</v>
      </c>
      <c r="O109">
        <f>(I109*21)/100</f>
      </c>
      <c t="s">
        <v>27</v>
      </c>
    </row>
    <row r="110" spans="1:5" ht="12.75">
      <c r="A110" s="36" t="s">
        <v>58</v>
      </c>
      <c r="E110" s="37" t="s">
        <v>183</v>
      </c>
    </row>
    <row r="111" spans="1:5" ht="114.75">
      <c r="A111" s="38" t="s">
        <v>59</v>
      </c>
      <c r="E111" s="39" t="s">
        <v>3001</v>
      </c>
    </row>
    <row r="112" spans="1:5" ht="114.75">
      <c r="A112" t="s">
        <v>61</v>
      </c>
      <c r="E112" s="37" t="s">
        <v>3002</v>
      </c>
    </row>
    <row r="113" spans="1:16" ht="38.25">
      <c r="A113" s="26" t="s">
        <v>52</v>
      </c>
      <c s="31" t="s">
        <v>172</v>
      </c>
      <c s="31" t="s">
        <v>662</v>
      </c>
      <c s="26" t="s">
        <v>663</v>
      </c>
      <c s="32" t="s">
        <v>1506</v>
      </c>
      <c s="33" t="s">
        <v>182</v>
      </c>
      <c s="34">
        <v>1079.474</v>
      </c>
      <c s="35">
        <v>0</v>
      </c>
      <c s="35">
        <f>ROUND(ROUND(H113,2)*ROUND(G113,3),2)</f>
      </c>
      <c s="33" t="s">
        <v>325</v>
      </c>
      <c r="O113">
        <f>(I113*21)/100</f>
      </c>
      <c t="s">
        <v>27</v>
      </c>
    </row>
    <row r="114" spans="1:5" ht="12.75">
      <c r="A114" s="36" t="s">
        <v>58</v>
      </c>
      <c r="E114" s="37" t="s">
        <v>183</v>
      </c>
    </row>
    <row r="115" spans="1:5" ht="38.25">
      <c r="A115" s="38" t="s">
        <v>59</v>
      </c>
      <c r="E115" s="39" t="s">
        <v>3003</v>
      </c>
    </row>
    <row r="116" spans="1:5" ht="127.5">
      <c r="A116" t="s">
        <v>61</v>
      </c>
      <c r="E116" s="37" t="s">
        <v>1231</v>
      </c>
    </row>
    <row r="117" spans="1:16" ht="38.25">
      <c r="A117" s="26" t="s">
        <v>52</v>
      </c>
      <c s="31" t="s">
        <v>178</v>
      </c>
      <c s="31" t="s">
        <v>322</v>
      </c>
      <c s="26" t="s">
        <v>323</v>
      </c>
      <c s="32" t="s">
        <v>324</v>
      </c>
      <c s="33" t="s">
        <v>182</v>
      </c>
      <c s="34">
        <v>329.18</v>
      </c>
      <c s="35">
        <v>0</v>
      </c>
      <c s="35">
        <f>ROUND(ROUND(H117,2)*ROUND(G117,3),2)</f>
      </c>
      <c s="33" t="s">
        <v>325</v>
      </c>
      <c r="O117">
        <f>(I117*21)/100</f>
      </c>
      <c t="s">
        <v>27</v>
      </c>
    </row>
    <row r="118" spans="1:5" ht="12.75">
      <c r="A118" s="36" t="s">
        <v>58</v>
      </c>
      <c r="E118" s="37" t="s">
        <v>183</v>
      </c>
    </row>
    <row r="119" spans="1:5" ht="178.5">
      <c r="A119" s="38" t="s">
        <v>59</v>
      </c>
      <c r="E119" s="39" t="s">
        <v>3004</v>
      </c>
    </row>
    <row r="120" spans="1:5" ht="127.5">
      <c r="A120" t="s">
        <v>61</v>
      </c>
      <c r="E120" s="37" t="s">
        <v>1231</v>
      </c>
    </row>
    <row r="121" spans="1:16" ht="38.25">
      <c r="A121" s="26" t="s">
        <v>52</v>
      </c>
      <c s="31" t="s">
        <v>452</v>
      </c>
      <c s="31" t="s">
        <v>2736</v>
      </c>
      <c s="26" t="s">
        <v>2737</v>
      </c>
      <c s="32" t="s">
        <v>3005</v>
      </c>
      <c s="33" t="s">
        <v>182</v>
      </c>
      <c s="34">
        <v>11</v>
      </c>
      <c s="35">
        <v>0</v>
      </c>
      <c s="35">
        <f>ROUND(ROUND(H121,2)*ROUND(G121,3),2)</f>
      </c>
      <c s="33" t="s">
        <v>325</v>
      </c>
      <c r="O121">
        <f>(I121*21)/100</f>
      </c>
      <c t="s">
        <v>27</v>
      </c>
    </row>
    <row r="122" spans="1:5" ht="12.75">
      <c r="A122" s="36" t="s">
        <v>58</v>
      </c>
      <c r="E122" s="37" t="s">
        <v>183</v>
      </c>
    </row>
    <row r="123" spans="1:5" ht="25.5">
      <c r="A123" s="38" t="s">
        <v>59</v>
      </c>
      <c r="E123" s="39" t="s">
        <v>3006</v>
      </c>
    </row>
    <row r="124" spans="1:5" ht="255">
      <c r="A124" t="s">
        <v>61</v>
      </c>
      <c r="E124" s="37" t="s">
        <v>3007</v>
      </c>
    </row>
    <row r="125" spans="1:16" ht="25.5">
      <c r="A125" s="26" t="s">
        <v>52</v>
      </c>
      <c s="31" t="s">
        <v>456</v>
      </c>
      <c s="31" t="s">
        <v>669</v>
      </c>
      <c s="26" t="s">
        <v>670</v>
      </c>
      <c s="32" t="s">
        <v>1509</v>
      </c>
      <c s="33" t="s">
        <v>182</v>
      </c>
      <c s="34">
        <v>4258.409</v>
      </c>
      <c s="35">
        <v>0</v>
      </c>
      <c s="35">
        <f>ROUND(ROUND(H125,2)*ROUND(G125,3),2)</f>
      </c>
      <c s="33" t="s">
        <v>325</v>
      </c>
      <c r="O125">
        <f>(I125*21)/100</f>
      </c>
      <c t="s">
        <v>27</v>
      </c>
    </row>
    <row r="126" spans="1:5" ht="12.75">
      <c r="A126" s="36" t="s">
        <v>58</v>
      </c>
      <c r="E126" s="37" t="s">
        <v>183</v>
      </c>
    </row>
    <row r="127" spans="1:5" ht="63.75">
      <c r="A127" s="38" t="s">
        <v>59</v>
      </c>
      <c r="E127" s="39" t="s">
        <v>3008</v>
      </c>
    </row>
    <row r="128" spans="1:5" ht="127.5">
      <c r="A128" t="s">
        <v>61</v>
      </c>
      <c r="E128" s="37" t="s">
        <v>1231</v>
      </c>
    </row>
    <row r="129" spans="1:16" ht="38.25">
      <c r="A129" s="26" t="s">
        <v>52</v>
      </c>
      <c s="31" t="s">
        <v>462</v>
      </c>
      <c s="31" t="s">
        <v>3009</v>
      </c>
      <c s="26" t="s">
        <v>3010</v>
      </c>
      <c s="32" t="s">
        <v>3011</v>
      </c>
      <c s="33" t="s">
        <v>182</v>
      </c>
      <c s="34">
        <v>776.16</v>
      </c>
      <c s="35">
        <v>0</v>
      </c>
      <c s="35">
        <f>ROUND(ROUND(H129,2)*ROUND(G129,3),2)</f>
      </c>
      <c s="33" t="s">
        <v>325</v>
      </c>
      <c r="O129">
        <f>(I129*21)/100</f>
      </c>
      <c t="s">
        <v>27</v>
      </c>
    </row>
    <row r="130" spans="1:5" ht="12.75">
      <c r="A130" s="36" t="s">
        <v>58</v>
      </c>
      <c r="E130" s="37" t="s">
        <v>183</v>
      </c>
    </row>
    <row r="131" spans="1:5" ht="25.5">
      <c r="A131" s="38" t="s">
        <v>59</v>
      </c>
      <c r="E131" s="39" t="s">
        <v>3012</v>
      </c>
    </row>
    <row r="132" spans="1:5" ht="255">
      <c r="A132" t="s">
        <v>61</v>
      </c>
      <c r="E132" s="37" t="s">
        <v>3007</v>
      </c>
    </row>
    <row r="133" spans="1:16" ht="38.25">
      <c r="A133" s="26" t="s">
        <v>52</v>
      </c>
      <c s="31" t="s">
        <v>467</v>
      </c>
      <c s="31" t="s">
        <v>3013</v>
      </c>
      <c s="26" t="s">
        <v>3014</v>
      </c>
      <c s="32" t="s">
        <v>3015</v>
      </c>
      <c s="33" t="s">
        <v>182</v>
      </c>
      <c s="34">
        <v>619.97</v>
      </c>
      <c s="35">
        <v>0</v>
      </c>
      <c s="35">
        <f>ROUND(ROUND(H133,2)*ROUND(G133,3),2)</f>
      </c>
      <c s="33" t="s">
        <v>325</v>
      </c>
      <c r="O133">
        <f>(I133*21)/100</f>
      </c>
      <c t="s">
        <v>27</v>
      </c>
    </row>
    <row r="134" spans="1:5" ht="12.75">
      <c r="A134" s="36" t="s">
        <v>58</v>
      </c>
      <c r="E134" s="37" t="s">
        <v>183</v>
      </c>
    </row>
    <row r="135" spans="1:5" ht="38.25">
      <c r="A135" s="38" t="s">
        <v>59</v>
      </c>
      <c r="E135" s="39" t="s">
        <v>3016</v>
      </c>
    </row>
    <row r="136" spans="1:5" ht="140.25">
      <c r="A136" t="s">
        <v>61</v>
      </c>
      <c r="E136" s="37" t="s">
        <v>3017</v>
      </c>
    </row>
    <row r="137" spans="1:16" ht="25.5">
      <c r="A137" s="26" t="s">
        <v>52</v>
      </c>
      <c s="31" t="s">
        <v>472</v>
      </c>
      <c s="31" t="s">
        <v>343</v>
      </c>
      <c s="26" t="s">
        <v>344</v>
      </c>
      <c s="32" t="s">
        <v>345</v>
      </c>
      <c s="33" t="s">
        <v>182</v>
      </c>
      <c s="34">
        <v>0.7</v>
      </c>
      <c s="35">
        <v>0</v>
      </c>
      <c s="35">
        <f>ROUND(ROUND(H137,2)*ROUND(G137,3),2)</f>
      </c>
      <c s="33" t="s">
        <v>325</v>
      </c>
      <c r="O137">
        <f>(I137*21)/100</f>
      </c>
      <c t="s">
        <v>27</v>
      </c>
    </row>
    <row r="138" spans="1:5" ht="12.75">
      <c r="A138" s="36" t="s">
        <v>58</v>
      </c>
      <c r="E138" s="37" t="s">
        <v>183</v>
      </c>
    </row>
    <row r="139" spans="1:5" ht="25.5">
      <c r="A139" s="38" t="s">
        <v>59</v>
      </c>
      <c r="E139" s="39" t="s">
        <v>3018</v>
      </c>
    </row>
    <row r="140" spans="1:5" ht="114.75">
      <c r="A140" t="s">
        <v>61</v>
      </c>
      <c r="E140" s="37" t="s">
        <v>3019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f>
      </c>
      <c t="s">
        <v>26</v>
      </c>
    </row>
    <row r="3" spans="1:16" ht="15" customHeight="1">
      <c r="A3" t="s">
        <v>12</v>
      </c>
      <c s="12" t="s">
        <v>14</v>
      </c>
      <c s="13" t="s">
        <v>15</v>
      </c>
      <c s="1"/>
      <c s="14" t="s">
        <v>16</v>
      </c>
      <c s="1"/>
      <c s="9"/>
      <c s="8" t="s">
        <v>3020</v>
      </c>
      <c s="43">
        <f>0+I9+I42</f>
      </c>
      <c s="10"/>
      <c r="O3" t="s">
        <v>23</v>
      </c>
      <c t="s">
        <v>27</v>
      </c>
    </row>
    <row r="4" spans="1:16" ht="15" customHeight="1">
      <c r="A4" t="s">
        <v>17</v>
      </c>
      <c s="12" t="s">
        <v>18</v>
      </c>
      <c s="13" t="s">
        <v>2940</v>
      </c>
      <c s="1"/>
      <c s="14" t="s">
        <v>2941</v>
      </c>
      <c s="1"/>
      <c s="1"/>
      <c s="11"/>
      <c s="11"/>
      <c s="1"/>
      <c r="O4" t="s">
        <v>24</v>
      </c>
      <c t="s">
        <v>27</v>
      </c>
    </row>
    <row r="5" spans="1:16" ht="12.75" customHeight="1">
      <c r="A5" t="s">
        <v>21</v>
      </c>
      <c s="16" t="s">
        <v>22</v>
      </c>
      <c s="17" t="s">
        <v>3020</v>
      </c>
      <c s="6"/>
      <c s="18" t="s">
        <v>3021</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f>
      </c>
      <c>
        <f>0+O10+O14+O18+O22+O26+O30+O34+O38</f>
      </c>
    </row>
    <row r="10" spans="1:16" ht="12.75">
      <c r="A10" s="26" t="s">
        <v>52</v>
      </c>
      <c s="31" t="s">
        <v>33</v>
      </c>
      <c s="31" t="s">
        <v>2945</v>
      </c>
      <c s="26" t="s">
        <v>54</v>
      </c>
      <c s="32" t="s">
        <v>2946</v>
      </c>
      <c s="33" t="s">
        <v>315</v>
      </c>
      <c s="34">
        <v>39</v>
      </c>
      <c s="35">
        <v>0</v>
      </c>
      <c s="35">
        <f>ROUND(ROUND(H10,2)*ROUND(G10,3),2)</f>
      </c>
      <c s="33" t="s">
        <v>57</v>
      </c>
      <c r="O10">
        <f>(I10*21)/100</f>
      </c>
      <c t="s">
        <v>27</v>
      </c>
    </row>
    <row r="11" spans="1:5" ht="12.75">
      <c r="A11" s="36" t="s">
        <v>58</v>
      </c>
      <c r="E11" s="37" t="s">
        <v>54</v>
      </c>
    </row>
    <row r="12" spans="1:5" ht="51">
      <c r="A12" s="38" t="s">
        <v>59</v>
      </c>
      <c r="E12" s="39" t="s">
        <v>3023</v>
      </c>
    </row>
    <row r="13" spans="1:5" ht="12.75">
      <c r="A13" t="s">
        <v>61</v>
      </c>
      <c r="E13" s="37" t="s">
        <v>2948</v>
      </c>
    </row>
    <row r="14" spans="1:16" ht="12.75">
      <c r="A14" s="26" t="s">
        <v>52</v>
      </c>
      <c s="31" t="s">
        <v>27</v>
      </c>
      <c s="31" t="s">
        <v>1405</v>
      </c>
      <c s="26" t="s">
        <v>54</v>
      </c>
      <c s="32" t="s">
        <v>1406</v>
      </c>
      <c s="33" t="s">
        <v>71</v>
      </c>
      <c s="34">
        <v>34.3</v>
      </c>
      <c s="35">
        <v>0</v>
      </c>
      <c s="35">
        <f>ROUND(ROUND(H14,2)*ROUND(G14,3),2)</f>
      </c>
      <c s="33" t="s">
        <v>57</v>
      </c>
      <c r="O14">
        <f>(I14*21)/100</f>
      </c>
      <c t="s">
        <v>27</v>
      </c>
    </row>
    <row r="15" spans="1:5" ht="12.75">
      <c r="A15" s="36" t="s">
        <v>58</v>
      </c>
      <c r="E15" s="37" t="s">
        <v>54</v>
      </c>
    </row>
    <row r="16" spans="1:5" ht="191.25">
      <c r="A16" s="38" t="s">
        <v>59</v>
      </c>
      <c r="E16" s="39" t="s">
        <v>3024</v>
      </c>
    </row>
    <row r="17" spans="1:5" ht="63.75">
      <c r="A17" t="s">
        <v>61</v>
      </c>
      <c r="E17" s="37" t="s">
        <v>513</v>
      </c>
    </row>
    <row r="18" spans="1:16" ht="12.75">
      <c r="A18" s="26" t="s">
        <v>52</v>
      </c>
      <c s="31" t="s">
        <v>26</v>
      </c>
      <c s="31" t="s">
        <v>2956</v>
      </c>
      <c s="26" t="s">
        <v>54</v>
      </c>
      <c s="32" t="s">
        <v>2957</v>
      </c>
      <c s="33" t="s">
        <v>71</v>
      </c>
      <c s="34">
        <v>1.98</v>
      </c>
      <c s="35">
        <v>0</v>
      </c>
      <c s="35">
        <f>ROUND(ROUND(H18,2)*ROUND(G18,3),2)</f>
      </c>
      <c s="33" t="s">
        <v>57</v>
      </c>
      <c r="O18">
        <f>(I18*21)/100</f>
      </c>
      <c t="s">
        <v>27</v>
      </c>
    </row>
    <row r="19" spans="1:5" ht="12.75">
      <c r="A19" s="36" t="s">
        <v>58</v>
      </c>
      <c r="E19" s="37" t="s">
        <v>54</v>
      </c>
    </row>
    <row r="20" spans="1:5" ht="76.5">
      <c r="A20" s="38" t="s">
        <v>59</v>
      </c>
      <c r="E20" s="39" t="s">
        <v>3025</v>
      </c>
    </row>
    <row r="21" spans="1:5" ht="63.75">
      <c r="A21" t="s">
        <v>61</v>
      </c>
      <c r="E21" s="37" t="s">
        <v>513</v>
      </c>
    </row>
    <row r="22" spans="1:16" ht="12.75">
      <c r="A22" s="26" t="s">
        <v>52</v>
      </c>
      <c s="31" t="s">
        <v>37</v>
      </c>
      <c s="31" t="s">
        <v>2959</v>
      </c>
      <c s="26" t="s">
        <v>54</v>
      </c>
      <c s="32" t="s">
        <v>2960</v>
      </c>
      <c s="33" t="s">
        <v>71</v>
      </c>
      <c s="34">
        <v>1.44</v>
      </c>
      <c s="35">
        <v>0</v>
      </c>
      <c s="35">
        <f>ROUND(ROUND(H22,2)*ROUND(G22,3),2)</f>
      </c>
      <c s="33" t="s">
        <v>57</v>
      </c>
      <c r="O22">
        <f>(I22*21)/100</f>
      </c>
      <c t="s">
        <v>27</v>
      </c>
    </row>
    <row r="23" spans="1:5" ht="12.75">
      <c r="A23" s="36" t="s">
        <v>58</v>
      </c>
      <c r="E23" s="37" t="s">
        <v>54</v>
      </c>
    </row>
    <row r="24" spans="1:5" ht="63.75">
      <c r="A24" s="38" t="s">
        <v>59</v>
      </c>
      <c r="E24" s="39" t="s">
        <v>3026</v>
      </c>
    </row>
    <row r="25" spans="1:5" ht="63.75">
      <c r="A25" t="s">
        <v>61</v>
      </c>
      <c r="E25" s="37" t="s">
        <v>513</v>
      </c>
    </row>
    <row r="26" spans="1:16" ht="25.5">
      <c r="A26" s="26" t="s">
        <v>52</v>
      </c>
      <c s="31" t="s">
        <v>39</v>
      </c>
      <c s="31" t="s">
        <v>510</v>
      </c>
      <c s="26" t="s">
        <v>54</v>
      </c>
      <c s="32" t="s">
        <v>511</v>
      </c>
      <c s="33" t="s">
        <v>71</v>
      </c>
      <c s="34">
        <v>24.1</v>
      </c>
      <c s="35">
        <v>0</v>
      </c>
      <c s="35">
        <f>ROUND(ROUND(H26,2)*ROUND(G26,3),2)</f>
      </c>
      <c s="33" t="s">
        <v>57</v>
      </c>
      <c r="O26">
        <f>(I26*21)/100</f>
      </c>
      <c t="s">
        <v>27</v>
      </c>
    </row>
    <row r="27" spans="1:5" ht="12.75">
      <c r="A27" s="36" t="s">
        <v>58</v>
      </c>
      <c r="E27" s="37" t="s">
        <v>54</v>
      </c>
    </row>
    <row r="28" spans="1:5" ht="216.75">
      <c r="A28" s="38" t="s">
        <v>59</v>
      </c>
      <c r="E28" s="39" t="s">
        <v>3027</v>
      </c>
    </row>
    <row r="29" spans="1:5" ht="63.75">
      <c r="A29" t="s">
        <v>61</v>
      </c>
      <c r="E29" s="37" t="s">
        <v>513</v>
      </c>
    </row>
    <row r="30" spans="1:16" ht="12.75">
      <c r="A30" s="26" t="s">
        <v>52</v>
      </c>
      <c s="31" t="s">
        <v>41</v>
      </c>
      <c s="31" t="s">
        <v>521</v>
      </c>
      <c s="26" t="s">
        <v>54</v>
      </c>
      <c s="32" t="s">
        <v>522</v>
      </c>
      <c s="33" t="s">
        <v>71</v>
      </c>
      <c s="34">
        <v>37</v>
      </c>
      <c s="35">
        <v>0</v>
      </c>
      <c s="35">
        <f>ROUND(ROUND(H30,2)*ROUND(G30,3),2)</f>
      </c>
      <c s="33" t="s">
        <v>57</v>
      </c>
      <c r="O30">
        <f>(I30*21)/100</f>
      </c>
      <c t="s">
        <v>27</v>
      </c>
    </row>
    <row r="31" spans="1:5" ht="12.75">
      <c r="A31" s="36" t="s">
        <v>58</v>
      </c>
      <c r="E31" s="37" t="s">
        <v>54</v>
      </c>
    </row>
    <row r="32" spans="1:5" ht="51">
      <c r="A32" s="38" t="s">
        <v>59</v>
      </c>
      <c r="E32" s="39" t="s">
        <v>3028</v>
      </c>
    </row>
    <row r="33" spans="1:5" ht="369.75">
      <c r="A33" t="s">
        <v>61</v>
      </c>
      <c r="E33" s="37" t="s">
        <v>524</v>
      </c>
    </row>
    <row r="34" spans="1:16" ht="12.75">
      <c r="A34" s="26" t="s">
        <v>52</v>
      </c>
      <c s="31" t="s">
        <v>90</v>
      </c>
      <c s="31" t="s">
        <v>707</v>
      </c>
      <c s="26" t="s">
        <v>54</v>
      </c>
      <c s="32" t="s">
        <v>708</v>
      </c>
      <c s="33" t="s">
        <v>71</v>
      </c>
      <c s="34">
        <v>37</v>
      </c>
      <c s="35">
        <v>0</v>
      </c>
      <c s="35">
        <f>ROUND(ROUND(H34,2)*ROUND(G34,3),2)</f>
      </c>
      <c s="33" t="s">
        <v>57</v>
      </c>
      <c r="O34">
        <f>(I34*21)/100</f>
      </c>
      <c t="s">
        <v>27</v>
      </c>
    </row>
    <row r="35" spans="1:5" ht="12.75">
      <c r="A35" s="36" t="s">
        <v>58</v>
      </c>
      <c r="E35" s="37" t="s">
        <v>54</v>
      </c>
    </row>
    <row r="36" spans="1:5" ht="25.5">
      <c r="A36" s="38" t="s">
        <v>59</v>
      </c>
      <c r="E36" s="39" t="s">
        <v>3029</v>
      </c>
    </row>
    <row r="37" spans="1:5" ht="191.25">
      <c r="A37" t="s">
        <v>61</v>
      </c>
      <c r="E37" s="37" t="s">
        <v>710</v>
      </c>
    </row>
    <row r="38" spans="1:16" ht="25.5">
      <c r="A38" s="26" t="s">
        <v>52</v>
      </c>
      <c s="31" t="s">
        <v>95</v>
      </c>
      <c s="31" t="s">
        <v>2985</v>
      </c>
      <c s="26" t="s">
        <v>54</v>
      </c>
      <c s="32" t="s">
        <v>2986</v>
      </c>
      <c s="33" t="s">
        <v>294</v>
      </c>
      <c s="34">
        <v>1</v>
      </c>
      <c s="35">
        <v>0</v>
      </c>
      <c s="35">
        <f>ROUND(ROUND(H38,2)*ROUND(G38,3),2)</f>
      </c>
      <c s="33" t="s">
        <v>325</v>
      </c>
      <c r="O38">
        <f>(I38*21)/100</f>
      </c>
      <c t="s">
        <v>27</v>
      </c>
    </row>
    <row r="39" spans="1:5" ht="12.75">
      <c r="A39" s="36" t="s">
        <v>58</v>
      </c>
      <c r="E39" s="37" t="s">
        <v>54</v>
      </c>
    </row>
    <row r="40" spans="1:5" ht="12.75">
      <c r="A40" s="38" t="s">
        <v>59</v>
      </c>
      <c r="E40" s="39" t="s">
        <v>54</v>
      </c>
    </row>
    <row r="41" spans="1:5" ht="12.75">
      <c r="A41" t="s">
        <v>61</v>
      </c>
      <c r="E41" s="37" t="s">
        <v>1790</v>
      </c>
    </row>
    <row r="42" spans="1:18" ht="12.75" customHeight="1">
      <c r="A42" s="6" t="s">
        <v>50</v>
      </c>
      <c s="6"/>
      <c s="41" t="s">
        <v>176</v>
      </c>
      <c s="6"/>
      <c s="29" t="s">
        <v>177</v>
      </c>
      <c s="6"/>
      <c s="6"/>
      <c s="6"/>
      <c s="42">
        <f>0+Q42</f>
      </c>
      <c s="6"/>
      <c r="O42">
        <f>0+R42</f>
      </c>
      <c r="Q42">
        <f>0+I43+I47+I51+I55+I59</f>
      </c>
      <c>
        <f>0+O43+O47+O51+O55+O59</f>
      </c>
    </row>
    <row r="43" spans="1:16" ht="38.25">
      <c r="A43" s="26" t="s">
        <v>52</v>
      </c>
      <c s="31" t="s">
        <v>44</v>
      </c>
      <c s="31" t="s">
        <v>658</v>
      </c>
      <c s="26" t="s">
        <v>659</v>
      </c>
      <c s="32" t="s">
        <v>660</v>
      </c>
      <c s="33" t="s">
        <v>182</v>
      </c>
      <c s="34">
        <v>77.71</v>
      </c>
      <c s="35">
        <v>0</v>
      </c>
      <c s="35">
        <f>ROUND(ROUND(H43,2)*ROUND(G43,3),2)</f>
      </c>
      <c s="33" t="s">
        <v>325</v>
      </c>
      <c r="O43">
        <f>(I43*21)/100</f>
      </c>
      <c t="s">
        <v>27</v>
      </c>
    </row>
    <row r="44" spans="1:5" ht="12.75">
      <c r="A44" s="36" t="s">
        <v>58</v>
      </c>
      <c r="E44" s="37" t="s">
        <v>183</v>
      </c>
    </row>
    <row r="45" spans="1:5" ht="63.75">
      <c r="A45" s="38" t="s">
        <v>59</v>
      </c>
      <c r="E45" s="39" t="s">
        <v>3030</v>
      </c>
    </row>
    <row r="46" spans="1:5" ht="127.5">
      <c r="A46" t="s">
        <v>61</v>
      </c>
      <c r="E46" s="37" t="s">
        <v>1231</v>
      </c>
    </row>
    <row r="47" spans="1:16" ht="38.25">
      <c r="A47" s="26" t="s">
        <v>52</v>
      </c>
      <c s="31" t="s">
        <v>46</v>
      </c>
      <c s="31" t="s">
        <v>662</v>
      </c>
      <c s="26" t="s">
        <v>663</v>
      </c>
      <c s="32" t="s">
        <v>1506</v>
      </c>
      <c s="33" t="s">
        <v>182</v>
      </c>
      <c s="34">
        <v>31.02</v>
      </c>
      <c s="35">
        <v>0</v>
      </c>
      <c s="35">
        <f>ROUND(ROUND(H47,2)*ROUND(G47,3),2)</f>
      </c>
      <c s="33" t="s">
        <v>325</v>
      </c>
      <c r="O47">
        <f>(I47*21)/100</f>
      </c>
      <c t="s">
        <v>27</v>
      </c>
    </row>
    <row r="48" spans="1:5" ht="12.75">
      <c r="A48" s="36" t="s">
        <v>58</v>
      </c>
      <c r="E48" s="37" t="s">
        <v>183</v>
      </c>
    </row>
    <row r="49" spans="1:5" ht="38.25">
      <c r="A49" s="38" t="s">
        <v>59</v>
      </c>
      <c r="E49" s="39" t="s">
        <v>3031</v>
      </c>
    </row>
    <row r="50" spans="1:5" ht="127.5">
      <c r="A50" t="s">
        <v>61</v>
      </c>
      <c r="E50" s="37" t="s">
        <v>1231</v>
      </c>
    </row>
    <row r="51" spans="1:16" ht="38.25">
      <c r="A51" s="26" t="s">
        <v>52</v>
      </c>
      <c s="31" t="s">
        <v>48</v>
      </c>
      <c s="31" t="s">
        <v>322</v>
      </c>
      <c s="26" t="s">
        <v>323</v>
      </c>
      <c s="32" t="s">
        <v>324</v>
      </c>
      <c s="33" t="s">
        <v>182</v>
      </c>
      <c s="34">
        <v>3.168</v>
      </c>
      <c s="35">
        <v>0</v>
      </c>
      <c s="35">
        <f>ROUND(ROUND(H51,2)*ROUND(G51,3),2)</f>
      </c>
      <c s="33" t="s">
        <v>325</v>
      </c>
      <c r="O51">
        <f>(I51*21)/100</f>
      </c>
      <c t="s">
        <v>27</v>
      </c>
    </row>
    <row r="52" spans="1:5" ht="12.75">
      <c r="A52" s="36" t="s">
        <v>58</v>
      </c>
      <c r="E52" s="37" t="s">
        <v>183</v>
      </c>
    </row>
    <row r="53" spans="1:5" ht="25.5">
      <c r="A53" s="38" t="s">
        <v>59</v>
      </c>
      <c r="E53" s="39" t="s">
        <v>3032</v>
      </c>
    </row>
    <row r="54" spans="1:5" ht="127.5">
      <c r="A54" t="s">
        <v>61</v>
      </c>
      <c r="E54" s="37" t="s">
        <v>1231</v>
      </c>
    </row>
    <row r="55" spans="1:16" ht="25.5">
      <c r="A55" s="26" t="s">
        <v>52</v>
      </c>
      <c s="31" t="s">
        <v>111</v>
      </c>
      <c s="31" t="s">
        <v>669</v>
      </c>
      <c s="26" t="s">
        <v>670</v>
      </c>
      <c s="32" t="s">
        <v>3033</v>
      </c>
      <c s="33" t="s">
        <v>182</v>
      </c>
      <c s="34">
        <v>54.355</v>
      </c>
      <c s="35">
        <v>0</v>
      </c>
      <c s="35">
        <f>ROUND(ROUND(H55,2)*ROUND(G55,3),2)</f>
      </c>
      <c s="33" t="s">
        <v>325</v>
      </c>
      <c r="O55">
        <f>(I55*21)/100</f>
      </c>
      <c t="s">
        <v>27</v>
      </c>
    </row>
    <row r="56" spans="1:5" ht="12.75">
      <c r="A56" s="36" t="s">
        <v>58</v>
      </c>
      <c r="E56" s="37" t="s">
        <v>183</v>
      </c>
    </row>
    <row r="57" spans="1:5" ht="63.75">
      <c r="A57" s="38" t="s">
        <v>59</v>
      </c>
      <c r="E57" s="39" t="s">
        <v>3034</v>
      </c>
    </row>
    <row r="58" spans="1:5" ht="127.5">
      <c r="A58" t="s">
        <v>61</v>
      </c>
      <c r="E58" s="37" t="s">
        <v>1231</v>
      </c>
    </row>
    <row r="59" spans="1:16" ht="38.25">
      <c r="A59" s="26" t="s">
        <v>52</v>
      </c>
      <c s="31" t="s">
        <v>115</v>
      </c>
      <c s="31" t="s">
        <v>3009</v>
      </c>
      <c s="26" t="s">
        <v>3010</v>
      </c>
      <c s="32" t="s">
        <v>3011</v>
      </c>
      <c s="33" t="s">
        <v>182</v>
      </c>
      <c s="34">
        <v>43.78</v>
      </c>
      <c s="35">
        <v>0</v>
      </c>
      <c s="35">
        <f>ROUND(ROUND(H59,2)*ROUND(G59,3),2)</f>
      </c>
      <c s="33" t="s">
        <v>325</v>
      </c>
      <c r="O59">
        <f>(I59*21)/100</f>
      </c>
      <c t="s">
        <v>27</v>
      </c>
    </row>
    <row r="60" spans="1:5" ht="12.75">
      <c r="A60" s="36" t="s">
        <v>58</v>
      </c>
      <c r="E60" s="37" t="s">
        <v>183</v>
      </c>
    </row>
    <row r="61" spans="1:5" ht="25.5">
      <c r="A61" s="38" t="s">
        <v>59</v>
      </c>
      <c r="E61" s="39" t="s">
        <v>3035</v>
      </c>
    </row>
    <row r="62" spans="1:5" ht="255">
      <c r="A62" t="s">
        <v>61</v>
      </c>
      <c r="E62" s="37" t="s">
        <v>3007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9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0+O9+O18+O51+O72+O81</f>
      </c>
      <c t="s">
        <v>26</v>
      </c>
    </row>
    <row r="3" spans="1:16" ht="15" customHeight="1">
      <c r="A3" t="s">
        <v>12</v>
      </c>
      <c s="12" t="s">
        <v>14</v>
      </c>
      <c s="13" t="s">
        <v>15</v>
      </c>
      <c s="1"/>
      <c s="14" t="s">
        <v>16</v>
      </c>
      <c s="1"/>
      <c s="9"/>
      <c s="8" t="s">
        <v>3036</v>
      </c>
      <c s="43">
        <f>0+I9+I18+I51+I72+I81</f>
      </c>
      <c s="10"/>
      <c r="O3" t="s">
        <v>23</v>
      </c>
      <c t="s">
        <v>27</v>
      </c>
    </row>
    <row r="4" spans="1:16" ht="15" customHeight="1">
      <c r="A4" t="s">
        <v>17</v>
      </c>
      <c s="12" t="s">
        <v>18</v>
      </c>
      <c s="13" t="s">
        <v>2940</v>
      </c>
      <c s="1"/>
      <c s="14" t="s">
        <v>2941</v>
      </c>
      <c s="1"/>
      <c s="1"/>
      <c s="11"/>
      <c s="11"/>
      <c s="1"/>
      <c r="O4" t="s">
        <v>24</v>
      </c>
      <c t="s">
        <v>27</v>
      </c>
    </row>
    <row r="5" spans="1:16" ht="12.75" customHeight="1">
      <c r="A5" t="s">
        <v>21</v>
      </c>
      <c s="16" t="s">
        <v>22</v>
      </c>
      <c s="17" t="s">
        <v>3036</v>
      </c>
      <c s="6"/>
      <c s="18" t="s">
        <v>3037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f>
      </c>
      <c>
        <f>0+O10+O14</f>
      </c>
    </row>
    <row r="10" spans="1:16" ht="12.75">
      <c r="A10" s="26" t="s">
        <v>52</v>
      </c>
      <c s="31" t="s">
        <v>33</v>
      </c>
      <c s="31" t="s">
        <v>3039</v>
      </c>
      <c s="26" t="s">
        <v>54</v>
      </c>
      <c s="32" t="s">
        <v>3040</v>
      </c>
      <c s="33" t="s">
        <v>294</v>
      </c>
      <c s="34">
        <v>1</v>
      </c>
      <c s="35">
        <v>0</v>
      </c>
      <c s="35">
        <f>ROUND(ROUND(H10,2)*ROUND(G10,3),2)</f>
      </c>
      <c s="33" t="s">
        <v>325</v>
      </c>
      <c r="O10">
        <f>(I10*21)/100</f>
      </c>
      <c t="s">
        <v>27</v>
      </c>
    </row>
    <row r="11" spans="1:5" ht="12.75">
      <c r="A11" s="36" t="s">
        <v>58</v>
      </c>
      <c r="E11" s="37" t="s">
        <v>54</v>
      </c>
    </row>
    <row r="12" spans="1:5" ht="12.75">
      <c r="A12" s="38" t="s">
        <v>59</v>
      </c>
      <c r="E12" s="39" t="s">
        <v>54</v>
      </c>
    </row>
    <row r="13" spans="1:5" ht="12.75">
      <c r="A13" t="s">
        <v>61</v>
      </c>
      <c r="E13" s="37" t="s">
        <v>3041</v>
      </c>
    </row>
    <row r="14" spans="1:16" ht="12.75">
      <c r="A14" s="26" t="s">
        <v>52</v>
      </c>
      <c s="31" t="s">
        <v>27</v>
      </c>
      <c s="31" t="s">
        <v>3042</v>
      </c>
      <c s="26" t="s">
        <v>54</v>
      </c>
      <c s="32" t="s">
        <v>3043</v>
      </c>
      <c s="33" t="s">
        <v>294</v>
      </c>
      <c s="34">
        <v>1</v>
      </c>
      <c s="35">
        <v>0</v>
      </c>
      <c s="35">
        <f>ROUND(ROUND(H14,2)*ROUND(G14,3),2)</f>
      </c>
      <c s="33" t="s">
        <v>325</v>
      </c>
      <c r="O14">
        <f>(I14*21)/100</f>
      </c>
      <c t="s">
        <v>27</v>
      </c>
    </row>
    <row r="15" spans="1:5" ht="12.75">
      <c r="A15" s="36" t="s">
        <v>58</v>
      </c>
      <c r="E15" s="37" t="s">
        <v>54</v>
      </c>
    </row>
    <row r="16" spans="1:5" ht="12.75">
      <c r="A16" s="38" t="s">
        <v>59</v>
      </c>
      <c r="E16" s="39" t="s">
        <v>54</v>
      </c>
    </row>
    <row r="17" spans="1:5" ht="12.75">
      <c r="A17" t="s">
        <v>61</v>
      </c>
      <c r="E17" s="37" t="s">
        <v>1794</v>
      </c>
    </row>
    <row r="18" spans="1:18" ht="12.75" customHeight="1">
      <c r="A18" s="6" t="s">
        <v>50</v>
      </c>
      <c s="6"/>
      <c s="41" t="s">
        <v>46</v>
      </c>
      <c s="6"/>
      <c s="29" t="s">
        <v>68</v>
      </c>
      <c s="6"/>
      <c s="6"/>
      <c s="6"/>
      <c s="42">
        <f>0+Q18</f>
      </c>
      <c s="6"/>
      <c r="O18">
        <f>0+R18</f>
      </c>
      <c r="Q18">
        <f>0+I19+I23+I27+I31+I35+I39+I43+I47</f>
      </c>
      <c>
        <f>0+O19+O23+O27+O31+O35+O39+O43+O47</f>
      </c>
    </row>
    <row r="19" spans="1:16" ht="25.5">
      <c r="A19" s="26" t="s">
        <v>52</v>
      </c>
      <c s="31" t="s">
        <v>26</v>
      </c>
      <c s="31" t="s">
        <v>510</v>
      </c>
      <c s="26" t="s">
        <v>54</v>
      </c>
      <c s="32" t="s">
        <v>511</v>
      </c>
      <c s="33" t="s">
        <v>71</v>
      </c>
      <c s="34">
        <v>23.986</v>
      </c>
      <c s="35">
        <v>0</v>
      </c>
      <c s="35">
        <f>ROUND(ROUND(H19,2)*ROUND(G19,3),2)</f>
      </c>
      <c s="33" t="s">
        <v>57</v>
      </c>
      <c r="O19">
        <f>(I19*21)/100</f>
      </c>
      <c t="s">
        <v>27</v>
      </c>
    </row>
    <row r="20" spans="1:5" ht="12.75">
      <c r="A20" s="36" t="s">
        <v>58</v>
      </c>
      <c r="E20" s="37" t="s">
        <v>54</v>
      </c>
    </row>
    <row r="21" spans="1:5" ht="51">
      <c r="A21" s="38" t="s">
        <v>59</v>
      </c>
      <c r="E21" s="39" t="s">
        <v>3044</v>
      </c>
    </row>
    <row r="22" spans="1:5" ht="63.75">
      <c r="A22" t="s">
        <v>61</v>
      </c>
      <c r="E22" s="37" t="s">
        <v>513</v>
      </c>
    </row>
    <row r="23" spans="1:16" ht="12.75">
      <c r="A23" s="26" t="s">
        <v>52</v>
      </c>
      <c s="31" t="s">
        <v>37</v>
      </c>
      <c s="31" t="s">
        <v>3045</v>
      </c>
      <c s="26" t="s">
        <v>54</v>
      </c>
      <c s="32" t="s">
        <v>3046</v>
      </c>
      <c s="33" t="s">
        <v>71</v>
      </c>
      <c s="34">
        <v>14.391</v>
      </c>
      <c s="35">
        <v>0</v>
      </c>
      <c s="35">
        <f>ROUND(ROUND(H23,2)*ROUND(G23,3),2)</f>
      </c>
      <c s="33" t="s">
        <v>57</v>
      </c>
      <c r="O23">
        <f>(I23*21)/100</f>
      </c>
      <c t="s">
        <v>27</v>
      </c>
    </row>
    <row r="24" spans="1:5" ht="12.75">
      <c r="A24" s="36" t="s">
        <v>58</v>
      </c>
      <c r="E24" s="37" t="s">
        <v>54</v>
      </c>
    </row>
    <row r="25" spans="1:5" ht="51">
      <c r="A25" s="38" t="s">
        <v>59</v>
      </c>
      <c r="E25" s="39" t="s">
        <v>3047</v>
      </c>
    </row>
    <row r="26" spans="1:5" ht="63.75">
      <c r="A26" t="s">
        <v>61</v>
      </c>
      <c r="E26" s="37" t="s">
        <v>513</v>
      </c>
    </row>
    <row r="27" spans="1:16" ht="12.75">
      <c r="A27" s="26" t="s">
        <v>52</v>
      </c>
      <c s="31" t="s">
        <v>39</v>
      </c>
      <c s="31" t="s">
        <v>514</v>
      </c>
      <c s="26" t="s">
        <v>54</v>
      </c>
      <c s="32" t="s">
        <v>515</v>
      </c>
      <c s="33" t="s">
        <v>71</v>
      </c>
      <c s="34">
        <v>9.594</v>
      </c>
      <c s="35">
        <v>0</v>
      </c>
      <c s="35">
        <f>ROUND(ROUND(H27,2)*ROUND(G27,3),2)</f>
      </c>
      <c s="33" t="s">
        <v>57</v>
      </c>
      <c r="O27">
        <f>(I27*21)/100</f>
      </c>
      <c t="s">
        <v>27</v>
      </c>
    </row>
    <row r="28" spans="1:5" ht="12.75">
      <c r="A28" s="36" t="s">
        <v>58</v>
      </c>
      <c r="E28" s="37" t="s">
        <v>54</v>
      </c>
    </row>
    <row r="29" spans="1:5" ht="51">
      <c r="A29" s="38" t="s">
        <v>59</v>
      </c>
      <c r="E29" s="39" t="s">
        <v>3048</v>
      </c>
    </row>
    <row r="30" spans="1:5" ht="63.75">
      <c r="A30" t="s">
        <v>61</v>
      </c>
      <c r="E30" s="37" t="s">
        <v>513</v>
      </c>
    </row>
    <row r="31" spans="1:16" ht="12.75">
      <c r="A31" s="26" t="s">
        <v>52</v>
      </c>
      <c s="31" t="s">
        <v>41</v>
      </c>
      <c s="31" t="s">
        <v>525</v>
      </c>
      <c s="26" t="s">
        <v>54</v>
      </c>
      <c s="32" t="s">
        <v>526</v>
      </c>
      <c s="33" t="s">
        <v>71</v>
      </c>
      <c s="34">
        <v>64.6</v>
      </c>
      <c s="35">
        <v>0</v>
      </c>
      <c s="35">
        <f>ROUND(ROUND(H31,2)*ROUND(G31,3),2)</f>
      </c>
      <c s="33" t="s">
        <v>57</v>
      </c>
      <c r="O31">
        <f>(I31*21)/100</f>
      </c>
      <c t="s">
        <v>27</v>
      </c>
    </row>
    <row r="32" spans="1:5" ht="12.75">
      <c r="A32" s="36" t="s">
        <v>58</v>
      </c>
      <c r="E32" s="37" t="s">
        <v>54</v>
      </c>
    </row>
    <row r="33" spans="1:5" ht="38.25">
      <c r="A33" s="38" t="s">
        <v>59</v>
      </c>
      <c r="E33" s="39" t="s">
        <v>3049</v>
      </c>
    </row>
    <row r="34" spans="1:5" ht="306">
      <c r="A34" t="s">
        <v>61</v>
      </c>
      <c r="E34" s="37" t="s">
        <v>528</v>
      </c>
    </row>
    <row r="35" spans="1:16" ht="12.75">
      <c r="A35" s="26" t="s">
        <v>52</v>
      </c>
      <c s="31" t="s">
        <v>90</v>
      </c>
      <c s="31" t="s">
        <v>3050</v>
      </c>
      <c s="26" t="s">
        <v>54</v>
      </c>
      <c s="32" t="s">
        <v>3051</v>
      </c>
      <c s="33" t="s">
        <v>71</v>
      </c>
      <c s="34">
        <v>10</v>
      </c>
      <c s="35">
        <v>0</v>
      </c>
      <c s="35">
        <f>ROUND(ROUND(H35,2)*ROUND(G35,3),2)</f>
      </c>
      <c s="33" t="s">
        <v>57</v>
      </c>
      <c r="O35">
        <f>(I35*21)/100</f>
      </c>
      <c t="s">
        <v>27</v>
      </c>
    </row>
    <row r="36" spans="1:5" ht="12.75">
      <c r="A36" s="36" t="s">
        <v>58</v>
      </c>
      <c r="E36" s="37" t="s">
        <v>54</v>
      </c>
    </row>
    <row r="37" spans="1:5" ht="38.25">
      <c r="A37" s="38" t="s">
        <v>59</v>
      </c>
      <c r="E37" s="39" t="s">
        <v>3052</v>
      </c>
    </row>
    <row r="38" spans="1:5" ht="63.75">
      <c r="A38" t="s">
        <v>61</v>
      </c>
      <c r="E38" s="37" t="s">
        <v>3053</v>
      </c>
    </row>
    <row r="39" spans="1:16" ht="12.75">
      <c r="A39" s="26" t="s">
        <v>52</v>
      </c>
      <c s="31" t="s">
        <v>95</v>
      </c>
      <c s="31" t="s">
        <v>1116</v>
      </c>
      <c s="26" t="s">
        <v>54</v>
      </c>
      <c s="32" t="s">
        <v>1117</v>
      </c>
      <c s="33" t="s">
        <v>71</v>
      </c>
      <c s="34">
        <v>79.95</v>
      </c>
      <c s="35">
        <v>0</v>
      </c>
      <c s="35">
        <f>ROUND(ROUND(H39,2)*ROUND(G39,3),2)</f>
      </c>
      <c s="33" t="s">
        <v>57</v>
      </c>
      <c r="O39">
        <f>(I39*21)/100</f>
      </c>
      <c t="s">
        <v>27</v>
      </c>
    </row>
    <row r="40" spans="1:5" ht="12.75">
      <c r="A40" s="36" t="s">
        <v>58</v>
      </c>
      <c r="E40" s="37" t="s">
        <v>54</v>
      </c>
    </row>
    <row r="41" spans="1:5" ht="51">
      <c r="A41" s="38" t="s">
        <v>59</v>
      </c>
      <c r="E41" s="39" t="s">
        <v>3054</v>
      </c>
    </row>
    <row r="42" spans="1:5" ht="318.75">
      <c r="A42" t="s">
        <v>61</v>
      </c>
      <c r="E42" s="37" t="s">
        <v>532</v>
      </c>
    </row>
    <row r="43" spans="1:16" ht="12.75">
      <c r="A43" s="26" t="s">
        <v>52</v>
      </c>
      <c s="31" t="s">
        <v>44</v>
      </c>
      <c s="31" t="s">
        <v>707</v>
      </c>
      <c s="26" t="s">
        <v>54</v>
      </c>
      <c s="32" t="s">
        <v>708</v>
      </c>
      <c s="33" t="s">
        <v>71</v>
      </c>
      <c s="34">
        <v>79.95</v>
      </c>
      <c s="35">
        <v>0</v>
      </c>
      <c s="35">
        <f>ROUND(ROUND(H43,2)*ROUND(G43,3),2)</f>
      </c>
      <c s="33" t="s">
        <v>57</v>
      </c>
      <c r="O43">
        <f>(I43*21)/100</f>
      </c>
      <c t="s">
        <v>27</v>
      </c>
    </row>
    <row r="44" spans="1:5" ht="12.75">
      <c r="A44" s="36" t="s">
        <v>58</v>
      </c>
      <c r="E44" s="37" t="s">
        <v>54</v>
      </c>
    </row>
    <row r="45" spans="1:5" ht="12.75">
      <c r="A45" s="38" t="s">
        <v>59</v>
      </c>
      <c r="E45" s="39" t="s">
        <v>3055</v>
      </c>
    </row>
    <row r="46" spans="1:5" ht="191.25">
      <c r="A46" t="s">
        <v>61</v>
      </c>
      <c r="E46" s="37" t="s">
        <v>710</v>
      </c>
    </row>
    <row r="47" spans="1:16" ht="12.75">
      <c r="A47" s="26" t="s">
        <v>52</v>
      </c>
      <c s="31" t="s">
        <v>46</v>
      </c>
      <c s="31" t="s">
        <v>74</v>
      </c>
      <c s="26" t="s">
        <v>54</v>
      </c>
      <c s="32" t="s">
        <v>75</v>
      </c>
      <c s="33" t="s">
        <v>71</v>
      </c>
      <c s="34">
        <v>64.6</v>
      </c>
      <c s="35">
        <v>0</v>
      </c>
      <c s="35">
        <f>ROUND(ROUND(H47,2)*ROUND(G47,3),2)</f>
      </c>
      <c s="33" t="s">
        <v>57</v>
      </c>
      <c r="O47">
        <f>(I47*21)/100</f>
      </c>
      <c t="s">
        <v>27</v>
      </c>
    </row>
    <row r="48" spans="1:5" ht="12.75">
      <c r="A48" s="36" t="s">
        <v>58</v>
      </c>
      <c r="E48" s="37" t="s">
        <v>54</v>
      </c>
    </row>
    <row r="49" spans="1:5" ht="38.25">
      <c r="A49" s="38" t="s">
        <v>59</v>
      </c>
      <c r="E49" s="39" t="s">
        <v>3056</v>
      </c>
    </row>
    <row r="50" spans="1:5" ht="229.5">
      <c r="A50" t="s">
        <v>61</v>
      </c>
      <c r="E50" s="37" t="s">
        <v>537</v>
      </c>
    </row>
    <row r="51" spans="1:18" ht="12.75" customHeight="1">
      <c r="A51" s="6" t="s">
        <v>50</v>
      </c>
      <c s="6"/>
      <c s="41" t="s">
        <v>1174</v>
      </c>
      <c s="6"/>
      <c s="29" t="s">
        <v>1175</v>
      </c>
      <c s="6"/>
      <c s="6"/>
      <c s="6"/>
      <c s="42">
        <f>0+Q51</f>
      </c>
      <c s="6"/>
      <c r="O51">
        <f>0+R51</f>
      </c>
      <c r="Q51">
        <f>0+I52+I56+I60+I64+I68</f>
      </c>
      <c>
        <f>0+O52+O56+O60+O64+O68</f>
      </c>
    </row>
    <row r="52" spans="1:16" ht="12.75">
      <c r="A52" s="26" t="s">
        <v>52</v>
      </c>
      <c s="31" t="s">
        <v>48</v>
      </c>
      <c s="31" t="s">
        <v>1378</v>
      </c>
      <c s="26" t="s">
        <v>54</v>
      </c>
      <c s="32" t="s">
        <v>1379</v>
      </c>
      <c s="33" t="s">
        <v>86</v>
      </c>
      <c s="34">
        <v>5</v>
      </c>
      <c s="35">
        <v>0</v>
      </c>
      <c s="35">
        <f>ROUND(ROUND(H52,2)*ROUND(G52,3),2)</f>
      </c>
      <c s="33" t="s">
        <v>57</v>
      </c>
      <c r="O52">
        <f>(I52*21)/100</f>
      </c>
      <c t="s">
        <v>27</v>
      </c>
    </row>
    <row r="53" spans="1:5" ht="12.75">
      <c r="A53" s="36" t="s">
        <v>58</v>
      </c>
      <c r="E53" s="37" t="s">
        <v>54</v>
      </c>
    </row>
    <row r="54" spans="1:5" ht="38.25">
      <c r="A54" s="38" t="s">
        <v>59</v>
      </c>
      <c r="E54" s="39" t="s">
        <v>3057</v>
      </c>
    </row>
    <row r="55" spans="1:5" ht="102">
      <c r="A55" t="s">
        <v>61</v>
      </c>
      <c r="E55" s="37" t="s">
        <v>1381</v>
      </c>
    </row>
    <row r="56" spans="1:16" ht="12.75">
      <c r="A56" s="26" t="s">
        <v>52</v>
      </c>
      <c s="31" t="s">
        <v>111</v>
      </c>
      <c s="31" t="s">
        <v>1382</v>
      </c>
      <c s="26" t="s">
        <v>54</v>
      </c>
      <c s="32" t="s">
        <v>1383</v>
      </c>
      <c s="33" t="s">
        <v>86</v>
      </c>
      <c s="34">
        <v>5</v>
      </c>
      <c s="35">
        <v>0</v>
      </c>
      <c s="35">
        <f>ROUND(ROUND(H56,2)*ROUND(G56,3),2)</f>
      </c>
      <c s="33" t="s">
        <v>57</v>
      </c>
      <c r="O56">
        <f>(I56*21)/100</f>
      </c>
      <c t="s">
        <v>27</v>
      </c>
    </row>
    <row r="57" spans="1:5" ht="12.75">
      <c r="A57" s="36" t="s">
        <v>58</v>
      </c>
      <c r="E57" s="37" t="s">
        <v>54</v>
      </c>
    </row>
    <row r="58" spans="1:5" ht="38.25">
      <c r="A58" s="38" t="s">
        <v>59</v>
      </c>
      <c r="E58" s="39" t="s">
        <v>3058</v>
      </c>
    </row>
    <row r="59" spans="1:5" ht="140.25">
      <c r="A59" t="s">
        <v>61</v>
      </c>
      <c r="E59" s="37" t="s">
        <v>1385</v>
      </c>
    </row>
    <row r="60" spans="1:16" ht="25.5">
      <c r="A60" s="26" t="s">
        <v>52</v>
      </c>
      <c s="31" t="s">
        <v>115</v>
      </c>
      <c s="31" t="s">
        <v>1386</v>
      </c>
      <c s="26" t="s">
        <v>54</v>
      </c>
      <c s="32" t="s">
        <v>1387</v>
      </c>
      <c s="33" t="s">
        <v>86</v>
      </c>
      <c s="34">
        <v>5</v>
      </c>
      <c s="35">
        <v>0</v>
      </c>
      <c s="35">
        <f>ROUND(ROUND(H60,2)*ROUND(G60,3),2)</f>
      </c>
      <c s="33" t="s">
        <v>57</v>
      </c>
      <c r="O60">
        <f>(I60*21)/100</f>
      </c>
      <c t="s">
        <v>27</v>
      </c>
    </row>
    <row r="61" spans="1:5" ht="12.75">
      <c r="A61" s="36" t="s">
        <v>58</v>
      </c>
      <c r="E61" s="37" t="s">
        <v>54</v>
      </c>
    </row>
    <row r="62" spans="1:5" ht="38.25">
      <c r="A62" s="38" t="s">
        <v>59</v>
      </c>
      <c r="E62" s="39" t="s">
        <v>3059</v>
      </c>
    </row>
    <row r="63" spans="1:5" ht="76.5">
      <c r="A63" t="s">
        <v>61</v>
      </c>
      <c r="E63" s="37" t="s">
        <v>1389</v>
      </c>
    </row>
    <row r="64" spans="1:16" ht="12.75">
      <c r="A64" s="26" t="s">
        <v>52</v>
      </c>
      <c s="31" t="s">
        <v>119</v>
      </c>
      <c s="31" t="s">
        <v>2681</v>
      </c>
      <c s="26" t="s">
        <v>54</v>
      </c>
      <c s="32" t="s">
        <v>2682</v>
      </c>
      <c s="33" t="s">
        <v>82</v>
      </c>
      <c s="34">
        <v>10</v>
      </c>
      <c s="35">
        <v>0</v>
      </c>
      <c s="35">
        <f>ROUND(ROUND(H64,2)*ROUND(G64,3),2)</f>
      </c>
      <c s="33" t="s">
        <v>57</v>
      </c>
      <c r="O64">
        <f>(I64*21)/100</f>
      </c>
      <c t="s">
        <v>27</v>
      </c>
    </row>
    <row r="65" spans="1:5" ht="12.75">
      <c r="A65" s="36" t="s">
        <v>58</v>
      </c>
      <c r="E65" s="37" t="s">
        <v>54</v>
      </c>
    </row>
    <row r="66" spans="1:5" ht="12.75">
      <c r="A66" s="38" t="s">
        <v>59</v>
      </c>
      <c r="E66" s="39" t="s">
        <v>3060</v>
      </c>
    </row>
    <row r="67" spans="1:5" ht="102">
      <c r="A67" t="s">
        <v>61</v>
      </c>
      <c r="E67" s="37" t="s">
        <v>2684</v>
      </c>
    </row>
    <row r="68" spans="1:16" ht="12.75">
      <c r="A68" s="26" t="s">
        <v>52</v>
      </c>
      <c s="31" t="s">
        <v>123</v>
      </c>
      <c s="31" t="s">
        <v>2722</v>
      </c>
      <c s="26" t="s">
        <v>54</v>
      </c>
      <c s="32" t="s">
        <v>2723</v>
      </c>
      <c s="33" t="s">
        <v>162</v>
      </c>
      <c s="34">
        <v>2</v>
      </c>
      <c s="35">
        <v>0</v>
      </c>
      <c s="35">
        <f>ROUND(ROUND(H68,2)*ROUND(G68,3),2)</f>
      </c>
      <c s="33" t="s">
        <v>57</v>
      </c>
      <c r="O68">
        <f>(I68*21)/100</f>
      </c>
      <c t="s">
        <v>27</v>
      </c>
    </row>
    <row r="69" spans="1:5" ht="12.75">
      <c r="A69" s="36" t="s">
        <v>58</v>
      </c>
      <c r="E69" s="37" t="s">
        <v>54</v>
      </c>
    </row>
    <row r="70" spans="1:5" ht="12.75">
      <c r="A70" s="38" t="s">
        <v>59</v>
      </c>
      <c r="E70" s="39" t="s">
        <v>3061</v>
      </c>
    </row>
    <row r="71" spans="1:5" ht="89.25">
      <c r="A71" t="s">
        <v>61</v>
      </c>
      <c r="E71" s="37" t="s">
        <v>2725</v>
      </c>
    </row>
    <row r="72" spans="1:18" ht="12.75" customHeight="1">
      <c r="A72" s="6" t="s">
        <v>50</v>
      </c>
      <c s="6"/>
      <c s="41" t="s">
        <v>303</v>
      </c>
      <c s="6"/>
      <c s="29" t="s">
        <v>304</v>
      </c>
      <c s="6"/>
      <c s="6"/>
      <c s="6"/>
      <c s="42">
        <f>0+Q72</f>
      </c>
      <c s="6"/>
      <c r="O72">
        <f>0+R72</f>
      </c>
      <c r="Q72">
        <f>0+I73+I77</f>
      </c>
      <c>
        <f>0+O73+O77</f>
      </c>
    </row>
    <row r="73" spans="1:16" ht="12.75">
      <c r="A73" s="26" t="s">
        <v>52</v>
      </c>
      <c s="31" t="s">
        <v>129</v>
      </c>
      <c s="31" t="s">
        <v>3062</v>
      </c>
      <c s="26" t="s">
        <v>54</v>
      </c>
      <c s="32" t="s">
        <v>3063</v>
      </c>
      <c s="33" t="s">
        <v>71</v>
      </c>
      <c s="34">
        <v>46.623</v>
      </c>
      <c s="35">
        <v>0</v>
      </c>
      <c s="35">
        <f>ROUND(ROUND(H73,2)*ROUND(G73,3),2)</f>
      </c>
      <c s="33" t="s">
        <v>57</v>
      </c>
      <c r="O73">
        <f>(I73*21)/100</f>
      </c>
      <c t="s">
        <v>27</v>
      </c>
    </row>
    <row r="74" spans="1:5" ht="12.75">
      <c r="A74" s="36" t="s">
        <v>58</v>
      </c>
      <c r="E74" s="37" t="s">
        <v>54</v>
      </c>
    </row>
    <row r="75" spans="1:5" ht="76.5">
      <c r="A75" s="38" t="s">
        <v>59</v>
      </c>
      <c r="E75" s="39" t="s">
        <v>3064</v>
      </c>
    </row>
    <row r="76" spans="1:5" ht="114.75">
      <c r="A76" t="s">
        <v>61</v>
      </c>
      <c r="E76" s="37" t="s">
        <v>1258</v>
      </c>
    </row>
    <row r="77" spans="1:16" ht="12.75">
      <c r="A77" s="26" t="s">
        <v>52</v>
      </c>
      <c s="31" t="s">
        <v>133</v>
      </c>
      <c s="31" t="s">
        <v>1259</v>
      </c>
      <c s="26" t="s">
        <v>54</v>
      </c>
      <c s="32" t="s">
        <v>1260</v>
      </c>
      <c s="33" t="s">
        <v>71</v>
      </c>
      <c s="34">
        <v>2.011</v>
      </c>
      <c s="35">
        <v>0</v>
      </c>
      <c s="35">
        <f>ROUND(ROUND(H77,2)*ROUND(G77,3),2)</f>
      </c>
      <c s="33" t="s">
        <v>57</v>
      </c>
      <c r="O77">
        <f>(I77*21)/100</f>
      </c>
      <c t="s">
        <v>27</v>
      </c>
    </row>
    <row r="78" spans="1:5" ht="12.75">
      <c r="A78" s="36" t="s">
        <v>58</v>
      </c>
      <c r="E78" s="37" t="s">
        <v>54</v>
      </c>
    </row>
    <row r="79" spans="1:5" ht="38.25">
      <c r="A79" s="38" t="s">
        <v>59</v>
      </c>
      <c r="E79" s="39" t="s">
        <v>3065</v>
      </c>
    </row>
    <row r="80" spans="1:5" ht="114.75">
      <c r="A80" t="s">
        <v>61</v>
      </c>
      <c r="E80" s="37" t="s">
        <v>1258</v>
      </c>
    </row>
    <row r="81" spans="1:18" ht="12.75" customHeight="1">
      <c r="A81" s="6" t="s">
        <v>50</v>
      </c>
      <c s="6"/>
      <c s="41" t="s">
        <v>176</v>
      </c>
      <c s="6"/>
      <c s="29" t="s">
        <v>177</v>
      </c>
      <c s="6"/>
      <c s="6"/>
      <c s="6"/>
      <c s="42">
        <f>0+Q81</f>
      </c>
      <c s="6"/>
      <c r="O81">
        <f>0+R81</f>
      </c>
      <c r="Q81">
        <f>0+I82+I86+I90+I94</f>
      </c>
      <c>
        <f>0+O82+O86+O90+O94</f>
      </c>
    </row>
    <row r="82" spans="1:16" ht="38.25">
      <c r="A82" s="26" t="s">
        <v>52</v>
      </c>
      <c s="31" t="s">
        <v>137</v>
      </c>
      <c s="31" t="s">
        <v>658</v>
      </c>
      <c s="26" t="s">
        <v>659</v>
      </c>
      <c s="32" t="s">
        <v>1092</v>
      </c>
      <c s="33" t="s">
        <v>182</v>
      </c>
      <c s="34">
        <v>48.165</v>
      </c>
      <c s="35">
        <v>0</v>
      </c>
      <c s="35">
        <f>ROUND(ROUND(H82,2)*ROUND(G82,3),2)</f>
      </c>
      <c s="33" t="s">
        <v>325</v>
      </c>
      <c r="O82">
        <f>(I82*21)/100</f>
      </c>
      <c t="s">
        <v>27</v>
      </c>
    </row>
    <row r="83" spans="1:5" ht="12.75">
      <c r="A83" s="36" t="s">
        <v>58</v>
      </c>
      <c r="E83" s="37" t="s">
        <v>183</v>
      </c>
    </row>
    <row r="84" spans="1:5" ht="38.25">
      <c r="A84" s="38" t="s">
        <v>59</v>
      </c>
      <c r="E84" s="39" t="s">
        <v>3066</v>
      </c>
    </row>
    <row r="85" spans="1:5" ht="229.5">
      <c r="A85" t="s">
        <v>61</v>
      </c>
      <c r="E85" s="37" t="s">
        <v>1094</v>
      </c>
    </row>
    <row r="86" spans="1:16" ht="25.5">
      <c r="A86" s="26" t="s">
        <v>52</v>
      </c>
      <c s="31" t="s">
        <v>141</v>
      </c>
      <c s="31" t="s">
        <v>662</v>
      </c>
      <c s="26" t="s">
        <v>663</v>
      </c>
      <c s="32" t="s">
        <v>3067</v>
      </c>
      <c s="33" t="s">
        <v>182</v>
      </c>
      <c s="34">
        <v>52.767</v>
      </c>
      <c s="35">
        <v>0</v>
      </c>
      <c s="35">
        <f>ROUND(ROUND(H86,2)*ROUND(G86,3),2)</f>
      </c>
      <c s="33" t="s">
        <v>65</v>
      </c>
      <c r="O86">
        <f>(I86*21)/100</f>
      </c>
      <c t="s">
        <v>27</v>
      </c>
    </row>
    <row r="87" spans="1:5" ht="12.75">
      <c r="A87" s="36" t="s">
        <v>58</v>
      </c>
      <c r="E87" s="37" t="s">
        <v>183</v>
      </c>
    </row>
    <row r="88" spans="1:5" ht="25.5">
      <c r="A88" s="38" t="s">
        <v>59</v>
      </c>
      <c r="E88" s="39" t="s">
        <v>3068</v>
      </c>
    </row>
    <row r="89" spans="1:5" ht="178.5">
      <c r="A89" t="s">
        <v>61</v>
      </c>
      <c r="E89" s="37" t="s">
        <v>3069</v>
      </c>
    </row>
    <row r="90" spans="1:16" ht="38.25">
      <c r="A90" s="26" t="s">
        <v>52</v>
      </c>
      <c s="31" t="s">
        <v>145</v>
      </c>
      <c s="31" t="s">
        <v>322</v>
      </c>
      <c s="26" t="s">
        <v>323</v>
      </c>
      <c s="32" t="s">
        <v>324</v>
      </c>
      <c s="33" t="s">
        <v>182</v>
      </c>
      <c s="34">
        <v>4.829</v>
      </c>
      <c s="35">
        <v>0</v>
      </c>
      <c s="35">
        <f>ROUND(ROUND(H90,2)*ROUND(G90,3),2)</f>
      </c>
      <c s="33" t="s">
        <v>325</v>
      </c>
      <c r="O90">
        <f>(I90*21)/100</f>
      </c>
      <c t="s">
        <v>27</v>
      </c>
    </row>
    <row r="91" spans="1:5" ht="12.75">
      <c r="A91" s="36" t="s">
        <v>58</v>
      </c>
      <c r="E91" s="37" t="s">
        <v>183</v>
      </c>
    </row>
    <row r="92" spans="1:5" ht="12.75">
      <c r="A92" s="38" t="s">
        <v>59</v>
      </c>
      <c r="E92" s="39" t="s">
        <v>3070</v>
      </c>
    </row>
    <row r="93" spans="1:5" ht="178.5">
      <c r="A93" t="s">
        <v>61</v>
      </c>
      <c r="E93" s="37" t="s">
        <v>1264</v>
      </c>
    </row>
    <row r="94" spans="1:16" ht="38.25">
      <c r="A94" s="26" t="s">
        <v>52</v>
      </c>
      <c s="31" t="s">
        <v>149</v>
      </c>
      <c s="31" t="s">
        <v>669</v>
      </c>
      <c s="26" t="s">
        <v>670</v>
      </c>
      <c s="32" t="s">
        <v>1265</v>
      </c>
      <c s="33" t="s">
        <v>182</v>
      </c>
      <c s="34">
        <v>176.52</v>
      </c>
      <c s="35">
        <v>0</v>
      </c>
      <c s="35">
        <f>ROUND(ROUND(H94,2)*ROUND(G94,3),2)</f>
      </c>
      <c s="33" t="s">
        <v>325</v>
      </c>
      <c r="O94">
        <f>(I94*21)/100</f>
      </c>
      <c t="s">
        <v>27</v>
      </c>
    </row>
    <row r="95" spans="1:5" ht="12.75">
      <c r="A95" s="36" t="s">
        <v>58</v>
      </c>
      <c r="E95" s="37" t="s">
        <v>183</v>
      </c>
    </row>
    <row r="96" spans="1:5" ht="25.5">
      <c r="A96" s="38" t="s">
        <v>59</v>
      </c>
      <c r="E96" s="39" t="s">
        <v>3071</v>
      </c>
    </row>
    <row r="97" spans="1:5" ht="178.5">
      <c r="A97" t="s">
        <v>61</v>
      </c>
      <c r="E97" s="37" t="s">
        <v>1267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0+O9+O14+O23</f>
      </c>
      <c t="s">
        <v>26</v>
      </c>
    </row>
    <row r="3" spans="1:16" ht="15" customHeight="1">
      <c r="A3" t="s">
        <v>12</v>
      </c>
      <c s="12" t="s">
        <v>14</v>
      </c>
      <c s="13" t="s">
        <v>15</v>
      </c>
      <c s="1"/>
      <c s="14" t="s">
        <v>16</v>
      </c>
      <c s="1"/>
      <c s="9"/>
      <c s="8" t="s">
        <v>3072</v>
      </c>
      <c s="43">
        <f>0+I9+I14+I23</f>
      </c>
      <c s="10"/>
      <c r="O3" t="s">
        <v>23</v>
      </c>
      <c t="s">
        <v>27</v>
      </c>
    </row>
    <row r="4" spans="1:16" ht="15" customHeight="1">
      <c r="A4" t="s">
        <v>17</v>
      </c>
      <c s="12" t="s">
        <v>18</v>
      </c>
      <c s="13" t="s">
        <v>2940</v>
      </c>
      <c s="1"/>
      <c s="14" t="s">
        <v>2941</v>
      </c>
      <c s="1"/>
      <c s="1"/>
      <c s="11"/>
      <c s="11"/>
      <c s="1"/>
      <c r="O4" t="s">
        <v>24</v>
      </c>
      <c t="s">
        <v>27</v>
      </c>
    </row>
    <row r="5" spans="1:16" ht="12.75" customHeight="1">
      <c r="A5" t="s">
        <v>21</v>
      </c>
      <c s="16" t="s">
        <v>22</v>
      </c>
      <c s="17" t="s">
        <v>3072</v>
      </c>
      <c s="6"/>
      <c s="18" t="s">
        <v>3073</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f>
      </c>
      <c>
        <f>0+O10</f>
      </c>
    </row>
    <row r="10" spans="1:16" ht="12.75">
      <c r="A10" s="26" t="s">
        <v>52</v>
      </c>
      <c s="31" t="s">
        <v>33</v>
      </c>
      <c s="31" t="s">
        <v>3075</v>
      </c>
      <c s="26" t="s">
        <v>54</v>
      </c>
      <c s="32" t="s">
        <v>3076</v>
      </c>
      <c s="33" t="s">
        <v>315</v>
      </c>
      <c s="34">
        <v>8.5</v>
      </c>
      <c s="35">
        <v>0</v>
      </c>
      <c s="35">
        <f>ROUND(ROUND(H10,2)*ROUND(G10,3),2)</f>
      </c>
      <c s="33" t="s">
        <v>355</v>
      </c>
      <c r="O10">
        <f>(I10*21)/100</f>
      </c>
      <c t="s">
        <v>27</v>
      </c>
    </row>
    <row r="11" spans="1:5" ht="38.25">
      <c r="A11" s="36" t="s">
        <v>58</v>
      </c>
      <c r="E11" s="37" t="s">
        <v>3077</v>
      </c>
    </row>
    <row r="12" spans="1:5" ht="12.75">
      <c r="A12" s="38" t="s">
        <v>59</v>
      </c>
      <c r="E12" s="39" t="s">
        <v>3078</v>
      </c>
    </row>
    <row r="13" spans="1:5" ht="12.75">
      <c r="A13" t="s">
        <v>61</v>
      </c>
      <c r="E13" s="37" t="s">
        <v>54</v>
      </c>
    </row>
    <row r="14" spans="1:18" ht="12.75" customHeight="1">
      <c r="A14" s="6" t="s">
        <v>50</v>
      </c>
      <c s="6"/>
      <c s="41" t="s">
        <v>44</v>
      </c>
      <c s="6"/>
      <c s="29" t="s">
        <v>471</v>
      </c>
      <c s="6"/>
      <c s="6"/>
      <c s="6"/>
      <c s="42">
        <f>0+Q14</f>
      </c>
      <c s="6"/>
      <c r="O14">
        <f>0+R14</f>
      </c>
      <c r="Q14">
        <f>0+I15+I19</f>
      </c>
      <c>
        <f>0+O15+O19</f>
      </c>
    </row>
    <row r="15" spans="1:16" ht="12.75">
      <c r="A15" s="26" t="s">
        <v>52</v>
      </c>
      <c s="31" t="s">
        <v>27</v>
      </c>
      <c s="31" t="s">
        <v>3079</v>
      </c>
      <c s="26" t="s">
        <v>54</v>
      </c>
      <c s="32" t="s">
        <v>3080</v>
      </c>
      <c s="33" t="s">
        <v>71</v>
      </c>
      <c s="34">
        <v>14.25</v>
      </c>
      <c s="35">
        <v>0</v>
      </c>
      <c s="35">
        <f>ROUND(ROUND(H15,2)*ROUND(G15,3),2)</f>
      </c>
      <c s="33" t="s">
        <v>355</v>
      </c>
      <c r="O15">
        <f>(I15*21)/100</f>
      </c>
      <c t="s">
        <v>27</v>
      </c>
    </row>
    <row r="16" spans="1:5" ht="12.75">
      <c r="A16" s="36" t="s">
        <v>58</v>
      </c>
      <c r="E16" s="37" t="s">
        <v>3081</v>
      </c>
    </row>
    <row r="17" spans="1:5" ht="12.75">
      <c r="A17" s="38" t="s">
        <v>59</v>
      </c>
      <c r="E17" s="39" t="s">
        <v>3082</v>
      </c>
    </row>
    <row r="18" spans="1:5" ht="12.75">
      <c r="A18" t="s">
        <v>61</v>
      </c>
      <c r="E18" s="37" t="s">
        <v>54</v>
      </c>
    </row>
    <row r="19" spans="1:16" ht="25.5">
      <c r="A19" s="26" t="s">
        <v>52</v>
      </c>
      <c s="31" t="s">
        <v>26</v>
      </c>
      <c s="31" t="s">
        <v>3083</v>
      </c>
      <c s="26" t="s">
        <v>54</v>
      </c>
      <c s="32" t="s">
        <v>3084</v>
      </c>
      <c s="33" t="s">
        <v>71</v>
      </c>
      <c s="34">
        <v>98.1</v>
      </c>
      <c s="35">
        <v>0</v>
      </c>
      <c s="35">
        <f>ROUND(ROUND(H19,2)*ROUND(G19,3),2)</f>
      </c>
      <c s="33" t="s">
        <v>355</v>
      </c>
      <c r="O19">
        <f>(I19*21)/100</f>
      </c>
      <c t="s">
        <v>27</v>
      </c>
    </row>
    <row r="20" spans="1:5" ht="38.25">
      <c r="A20" s="36" t="s">
        <v>58</v>
      </c>
      <c r="E20" s="37" t="s">
        <v>3085</v>
      </c>
    </row>
    <row r="21" spans="1:5" ht="12.75">
      <c r="A21" s="38" t="s">
        <v>59</v>
      </c>
      <c r="E21" s="39" t="s">
        <v>3086</v>
      </c>
    </row>
    <row r="22" spans="1:5" ht="12.75">
      <c r="A22" t="s">
        <v>61</v>
      </c>
      <c r="E22" s="37" t="s">
        <v>54</v>
      </c>
    </row>
    <row r="23" spans="1:18" ht="12.75" customHeight="1">
      <c r="A23" s="6" t="s">
        <v>50</v>
      </c>
      <c s="6"/>
      <c s="41" t="s">
        <v>176</v>
      </c>
      <c s="6"/>
      <c s="29" t="s">
        <v>177</v>
      </c>
      <c s="6"/>
      <c s="6"/>
      <c s="6"/>
      <c s="42">
        <f>0+Q23</f>
      </c>
      <c s="6"/>
      <c r="O23">
        <f>0+R23</f>
      </c>
      <c r="Q23">
        <f>0+I24+I28+I32+I36</f>
      </c>
      <c>
        <f>0+O24+O28+O32+O36</f>
      </c>
    </row>
    <row r="24" spans="1:16" ht="38.25">
      <c r="A24" s="26" t="s">
        <v>52</v>
      </c>
      <c s="31" t="s">
        <v>37</v>
      </c>
      <c s="31" t="s">
        <v>2316</v>
      </c>
      <c s="26" t="s">
        <v>2317</v>
      </c>
      <c s="32" t="s">
        <v>2318</v>
      </c>
      <c s="33" t="s">
        <v>182</v>
      </c>
      <c s="34">
        <v>51.644</v>
      </c>
      <c s="35">
        <v>0</v>
      </c>
      <c s="35">
        <f>ROUND(ROUND(H24,2)*ROUND(G24,3),2)</f>
      </c>
      <c s="33" t="s">
        <v>436</v>
      </c>
      <c r="O24">
        <f>(I24*21)/100</f>
      </c>
      <c t="s">
        <v>27</v>
      </c>
    </row>
    <row r="25" spans="1:5" ht="12.75">
      <c r="A25" s="36" t="s">
        <v>58</v>
      </c>
      <c r="E25" s="37" t="s">
        <v>183</v>
      </c>
    </row>
    <row r="26" spans="1:5" ht="12.75">
      <c r="A26" s="38" t="s">
        <v>59</v>
      </c>
      <c r="E26" s="39" t="s">
        <v>54</v>
      </c>
    </row>
    <row r="27" spans="1:5" ht="102">
      <c r="A27" t="s">
        <v>61</v>
      </c>
      <c r="E27" s="45" t="s">
        <v>501</v>
      </c>
    </row>
    <row r="28" spans="1:16" ht="38.25">
      <c r="A28" s="26" t="s">
        <v>52</v>
      </c>
      <c s="31" t="s">
        <v>39</v>
      </c>
      <c s="31" t="s">
        <v>322</v>
      </c>
      <c s="26" t="s">
        <v>323</v>
      </c>
      <c s="32" t="s">
        <v>2319</v>
      </c>
      <c s="33" t="s">
        <v>182</v>
      </c>
      <c s="34">
        <v>30.71</v>
      </c>
      <c s="35">
        <v>0</v>
      </c>
      <c s="35">
        <f>ROUND(ROUND(H28,2)*ROUND(G28,3),2)</f>
      </c>
      <c s="33" t="s">
        <v>436</v>
      </c>
      <c r="O28">
        <f>(I28*21)/100</f>
      </c>
      <c t="s">
        <v>27</v>
      </c>
    </row>
    <row r="29" spans="1:5" ht="12.75">
      <c r="A29" s="36" t="s">
        <v>58</v>
      </c>
      <c r="E29" s="37" t="s">
        <v>183</v>
      </c>
    </row>
    <row r="30" spans="1:5" ht="12.75">
      <c r="A30" s="38" t="s">
        <v>59</v>
      </c>
      <c r="E30" s="39" t="s">
        <v>54</v>
      </c>
    </row>
    <row r="31" spans="1:5" ht="140.25">
      <c r="A31" t="s">
        <v>61</v>
      </c>
      <c r="E31" s="45" t="s">
        <v>3087</v>
      </c>
    </row>
    <row r="32" spans="1:16" ht="38.25">
      <c r="A32" s="26" t="s">
        <v>52</v>
      </c>
      <c s="31" t="s">
        <v>41</v>
      </c>
      <c s="31" t="s">
        <v>498</v>
      </c>
      <c s="26" t="s">
        <v>499</v>
      </c>
      <c s="32" t="s">
        <v>500</v>
      </c>
      <c s="33" t="s">
        <v>182</v>
      </c>
      <c s="34">
        <v>1.6</v>
      </c>
      <c s="35">
        <v>0</v>
      </c>
      <c s="35">
        <f>ROUND(ROUND(H32,2)*ROUND(G32,3),2)</f>
      </c>
      <c s="33" t="s">
        <v>436</v>
      </c>
      <c r="O32">
        <f>(I32*21)/100</f>
      </c>
      <c t="s">
        <v>27</v>
      </c>
    </row>
    <row r="33" spans="1:5" ht="12.75">
      <c r="A33" s="36" t="s">
        <v>58</v>
      </c>
      <c r="E33" s="37" t="s">
        <v>183</v>
      </c>
    </row>
    <row r="34" spans="1:5" ht="12.75">
      <c r="A34" s="38" t="s">
        <v>59</v>
      </c>
      <c r="E34" s="39" t="s">
        <v>54</v>
      </c>
    </row>
    <row r="35" spans="1:5" ht="102">
      <c r="A35" t="s">
        <v>61</v>
      </c>
      <c r="E35" s="45" t="s">
        <v>501</v>
      </c>
    </row>
    <row r="36" spans="1:16" ht="38.25">
      <c r="A36" s="26" t="s">
        <v>52</v>
      </c>
      <c s="31" t="s">
        <v>90</v>
      </c>
      <c s="31" t="s">
        <v>3088</v>
      </c>
      <c s="26" t="s">
        <v>3089</v>
      </c>
      <c s="32" t="s">
        <v>3090</v>
      </c>
      <c s="33" t="s">
        <v>182</v>
      </c>
      <c s="34">
        <v>0.711</v>
      </c>
      <c s="35">
        <v>0</v>
      </c>
      <c s="35">
        <f>ROUND(ROUND(H36,2)*ROUND(G36,3),2)</f>
      </c>
      <c s="33" t="s">
        <v>436</v>
      </c>
      <c r="O36">
        <f>(I36*21)/100</f>
      </c>
      <c t="s">
        <v>27</v>
      </c>
    </row>
    <row r="37" spans="1:5" ht="12.75">
      <c r="A37" s="36" t="s">
        <v>58</v>
      </c>
      <c r="E37" s="37" t="s">
        <v>183</v>
      </c>
    </row>
    <row r="38" spans="1:5" ht="12.75">
      <c r="A38" s="38" t="s">
        <v>59</v>
      </c>
      <c r="E38" s="39" t="s">
        <v>54</v>
      </c>
    </row>
    <row r="39" spans="1:5" ht="102">
      <c r="A39" t="s">
        <v>61</v>
      </c>
      <c r="E39"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2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f>
      </c>
      <c t="s">
        <v>26</v>
      </c>
    </row>
    <row r="3" spans="1:16" ht="15" customHeight="1">
      <c r="A3" t="s">
        <v>12</v>
      </c>
      <c s="12" t="s">
        <v>14</v>
      </c>
      <c s="13" t="s">
        <v>15</v>
      </c>
      <c s="1"/>
      <c s="14" t="s">
        <v>16</v>
      </c>
      <c s="1"/>
      <c s="9"/>
      <c s="8" t="s">
        <v>3091</v>
      </c>
      <c s="43">
        <f>0+I9+I22</f>
      </c>
      <c s="10"/>
      <c r="O3" t="s">
        <v>23</v>
      </c>
      <c t="s">
        <v>27</v>
      </c>
    </row>
    <row r="4" spans="1:16" ht="15" customHeight="1">
      <c r="A4" t="s">
        <v>17</v>
      </c>
      <c s="12" t="s">
        <v>18</v>
      </c>
      <c s="13" t="s">
        <v>2940</v>
      </c>
      <c s="1"/>
      <c s="14" t="s">
        <v>2941</v>
      </c>
      <c s="1"/>
      <c s="1"/>
      <c s="11"/>
      <c s="11"/>
      <c s="1"/>
      <c r="O4" t="s">
        <v>24</v>
      </c>
      <c t="s">
        <v>27</v>
      </c>
    </row>
    <row r="5" spans="1:16" ht="12.75" customHeight="1">
      <c r="A5" t="s">
        <v>21</v>
      </c>
      <c s="16" t="s">
        <v>22</v>
      </c>
      <c s="17" t="s">
        <v>3091</v>
      </c>
      <c s="6"/>
      <c s="18" t="s">
        <v>3092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68</v>
      </c>
      <c s="27"/>
      <c s="27"/>
      <c s="27"/>
      <c s="30">
        <f>0+Q9</f>
      </c>
      <c s="27"/>
      <c r="O9">
        <f>0+R9</f>
      </c>
      <c r="Q9">
        <f>0+I10+I14+I18</f>
      </c>
      <c>
        <f>0+O10+O14+O18</f>
      </c>
    </row>
    <row r="10" spans="1:16" ht="12.75">
      <c r="A10" s="26" t="s">
        <v>52</v>
      </c>
      <c s="31" t="s">
        <v>33</v>
      </c>
      <c s="31" t="s">
        <v>3094</v>
      </c>
      <c s="26" t="s">
        <v>54</v>
      </c>
      <c s="32" t="s">
        <v>3095</v>
      </c>
      <c s="33" t="s">
        <v>82</v>
      </c>
      <c s="34">
        <v>329</v>
      </c>
      <c s="35">
        <v>0</v>
      </c>
      <c s="35">
        <f>ROUND(ROUND(H10,2)*ROUND(G10,3),2)</f>
      </c>
      <c s="33" t="s">
        <v>57</v>
      </c>
      <c r="O10">
        <f>(I10*21)/100</f>
      </c>
      <c t="s">
        <v>27</v>
      </c>
    </row>
    <row r="11" spans="1:5" ht="12.75">
      <c r="A11" s="36" t="s">
        <v>58</v>
      </c>
      <c r="E11" s="37" t="s">
        <v>54</v>
      </c>
    </row>
    <row r="12" spans="1:5" ht="76.5">
      <c r="A12" s="38" t="s">
        <v>59</v>
      </c>
      <c r="E12" s="39" t="s">
        <v>3096</v>
      </c>
    </row>
    <row r="13" spans="1:5" ht="114.75">
      <c r="A13" t="s">
        <v>61</v>
      </c>
      <c r="E13" s="37" t="s">
        <v>3097</v>
      </c>
    </row>
    <row r="14" spans="1:16" ht="12.75">
      <c r="A14" s="26" t="s">
        <v>52</v>
      </c>
      <c s="31" t="s">
        <v>27</v>
      </c>
      <c s="31" t="s">
        <v>3098</v>
      </c>
      <c s="26" t="s">
        <v>54</v>
      </c>
      <c s="32" t="s">
        <v>3099</v>
      </c>
      <c s="33" t="s">
        <v>82</v>
      </c>
      <c s="34">
        <v>19</v>
      </c>
      <c s="35">
        <v>0</v>
      </c>
      <c s="35">
        <f>ROUND(ROUND(H14,2)*ROUND(G14,3),2)</f>
      </c>
      <c s="33" t="s">
        <v>57</v>
      </c>
      <c r="O14">
        <f>(I14*21)/100</f>
      </c>
      <c t="s">
        <v>27</v>
      </c>
    </row>
    <row r="15" spans="1:5" ht="12.75">
      <c r="A15" s="36" t="s">
        <v>58</v>
      </c>
      <c r="E15" s="37" t="s">
        <v>54</v>
      </c>
    </row>
    <row r="16" spans="1:5" ht="51">
      <c r="A16" s="38" t="s">
        <v>59</v>
      </c>
      <c r="E16" s="39" t="s">
        <v>3100</v>
      </c>
    </row>
    <row r="17" spans="1:5" ht="114.75">
      <c r="A17" t="s">
        <v>61</v>
      </c>
      <c r="E17" s="37" t="s">
        <v>3097</v>
      </c>
    </row>
    <row r="18" spans="1:16" ht="12.75">
      <c r="A18" s="26" t="s">
        <v>52</v>
      </c>
      <c s="31" t="s">
        <v>26</v>
      </c>
      <c s="31" t="s">
        <v>3101</v>
      </c>
      <c s="26" t="s">
        <v>54</v>
      </c>
      <c s="32" t="s">
        <v>3102</v>
      </c>
      <c s="33" t="s">
        <v>82</v>
      </c>
      <c s="34">
        <v>3</v>
      </c>
      <c s="35">
        <v>0</v>
      </c>
      <c s="35">
        <f>ROUND(ROUND(H18,2)*ROUND(G18,3),2)</f>
      </c>
      <c s="33" t="s">
        <v>57</v>
      </c>
      <c r="O18">
        <f>(I18*21)/100</f>
      </c>
      <c t="s">
        <v>27</v>
      </c>
    </row>
    <row r="19" spans="1:5" ht="12.75">
      <c r="A19" s="36" t="s">
        <v>58</v>
      </c>
      <c r="E19" s="37" t="s">
        <v>54</v>
      </c>
    </row>
    <row r="20" spans="1:5" ht="51">
      <c r="A20" s="38" t="s">
        <v>59</v>
      </c>
      <c r="E20" s="39" t="s">
        <v>3103</v>
      </c>
    </row>
    <row r="21" spans="1:5" ht="114.75">
      <c r="A21" t="s">
        <v>61</v>
      </c>
      <c r="E21" s="37" t="s">
        <v>3097</v>
      </c>
    </row>
    <row r="22" spans="1:18" ht="12.75" customHeight="1">
      <c r="A22" s="6" t="s">
        <v>50</v>
      </c>
      <c s="6"/>
      <c s="41" t="s">
        <v>176</v>
      </c>
      <c s="6"/>
      <c s="29" t="s">
        <v>177</v>
      </c>
      <c s="6"/>
      <c s="6"/>
      <c s="6"/>
      <c s="42">
        <f>0+Q22</f>
      </c>
      <c s="6"/>
      <c r="O22">
        <f>0+R22</f>
      </c>
      <c r="Q22">
        <f>0+I23</f>
      </c>
      <c>
        <f>0+O23</f>
      </c>
    </row>
    <row r="23" spans="1:16" ht="25.5">
      <c r="A23" s="26" t="s">
        <v>52</v>
      </c>
      <c s="31" t="s">
        <v>37</v>
      </c>
      <c s="31" t="s">
        <v>3104</v>
      </c>
      <c s="26" t="s">
        <v>659</v>
      </c>
      <c s="32" t="s">
        <v>3105</v>
      </c>
      <c s="33" t="s">
        <v>182</v>
      </c>
      <c s="34">
        <v>84.223</v>
      </c>
      <c s="35">
        <v>0</v>
      </c>
      <c s="35">
        <f>ROUND(ROUND(H23,2)*ROUND(G23,3),2)</f>
      </c>
      <c s="33" t="s">
        <v>65</v>
      </c>
      <c r="O23">
        <f>(I23*21)/100</f>
      </c>
      <c t="s">
        <v>27</v>
      </c>
    </row>
    <row r="24" spans="1:5" ht="12.75">
      <c r="A24" s="36" t="s">
        <v>58</v>
      </c>
      <c r="E24" s="37" t="s">
        <v>183</v>
      </c>
    </row>
    <row r="25" spans="1:5" ht="12.75">
      <c r="A25" s="38" t="s">
        <v>59</v>
      </c>
      <c r="E25" s="39" t="s">
        <v>3106</v>
      </c>
    </row>
    <row r="26" spans="1:5" ht="102">
      <c r="A26" t="s">
        <v>61</v>
      </c>
      <c r="E26"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0+O9+O34+O43</f>
      </c>
      <c t="s">
        <v>26</v>
      </c>
    </row>
    <row r="3" spans="1:16" ht="15" customHeight="1">
      <c r="A3" t="s">
        <v>12</v>
      </c>
      <c s="12" t="s">
        <v>14</v>
      </c>
      <c s="13" t="s">
        <v>15</v>
      </c>
      <c s="1"/>
      <c s="14" t="s">
        <v>16</v>
      </c>
      <c s="1"/>
      <c s="9"/>
      <c s="8" t="s">
        <v>194</v>
      </c>
      <c s="43">
        <f>0+I9+I34+I43</f>
      </c>
      <c s="10"/>
      <c r="O3" t="s">
        <v>23</v>
      </c>
      <c t="s">
        <v>27</v>
      </c>
    </row>
    <row r="4" spans="1:16" ht="15" customHeight="1">
      <c r="A4" t="s">
        <v>17</v>
      </c>
      <c s="12" t="s">
        <v>18</v>
      </c>
      <c s="13" t="s">
        <v>19</v>
      </c>
      <c s="1"/>
      <c s="14" t="s">
        <v>20</v>
      </c>
      <c s="1"/>
      <c s="1"/>
      <c s="11"/>
      <c s="11"/>
      <c s="1"/>
      <c r="O4" t="s">
        <v>24</v>
      </c>
      <c t="s">
        <v>27</v>
      </c>
    </row>
    <row r="5" spans="1:16" ht="12.75" customHeight="1">
      <c r="A5" t="s">
        <v>21</v>
      </c>
      <c s="16" t="s">
        <v>22</v>
      </c>
      <c s="17" t="s">
        <v>194</v>
      </c>
      <c s="6"/>
      <c s="18" t="s">
        <v>195</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109</v>
      </c>
      <c s="27"/>
      <c s="29" t="s">
        <v>110</v>
      </c>
      <c s="27"/>
      <c s="27"/>
      <c s="27"/>
      <c s="30">
        <f>0+Q9</f>
      </c>
      <c s="27"/>
      <c r="O9">
        <f>0+R9</f>
      </c>
      <c r="Q9">
        <f>0+I10+I14+I18+I22+I26+I30</f>
      </c>
      <c>
        <f>0+O10+O14+O18+O22+O26+O30</f>
      </c>
    </row>
    <row r="10" spans="1:16" ht="12.75">
      <c r="A10" s="26" t="s">
        <v>52</v>
      </c>
      <c s="31" t="s">
        <v>33</v>
      </c>
      <c s="31" t="s">
        <v>197</v>
      </c>
      <c s="26" t="s">
        <v>54</v>
      </c>
      <c s="32" t="s">
        <v>198</v>
      </c>
      <c s="33" t="s">
        <v>86</v>
      </c>
      <c s="34">
        <v>50</v>
      </c>
      <c s="35">
        <v>0</v>
      </c>
      <c s="35">
        <f>ROUND(ROUND(H10,2)*ROUND(G10,3),2)</f>
      </c>
      <c s="33" t="s">
        <v>57</v>
      </c>
      <c r="O10">
        <f>(I10*21)/100</f>
      </c>
      <c t="s">
        <v>27</v>
      </c>
    </row>
    <row r="11" spans="1:5" ht="12.75">
      <c r="A11" s="36" t="s">
        <v>58</v>
      </c>
      <c r="E11" s="37" t="s">
        <v>54</v>
      </c>
    </row>
    <row r="12" spans="1:5" ht="12.75">
      <c r="A12" s="38" t="s">
        <v>59</v>
      </c>
      <c r="E12" s="39" t="s">
        <v>54</v>
      </c>
    </row>
    <row r="13" spans="1:5" ht="114.75">
      <c r="A13" t="s">
        <v>61</v>
      </c>
      <c r="E13" s="37" t="s">
        <v>199</v>
      </c>
    </row>
    <row r="14" spans="1:16" ht="12.75">
      <c r="A14" s="26" t="s">
        <v>52</v>
      </c>
      <c s="31" t="s">
        <v>27</v>
      </c>
      <c s="31" t="s">
        <v>200</v>
      </c>
      <c s="26" t="s">
        <v>54</v>
      </c>
      <c s="32" t="s">
        <v>201</v>
      </c>
      <c s="33" t="s">
        <v>86</v>
      </c>
      <c s="34">
        <v>50</v>
      </c>
      <c s="35">
        <v>0</v>
      </c>
      <c s="35">
        <f>ROUND(ROUND(H14,2)*ROUND(G14,3),2)</f>
      </c>
      <c s="33" t="s">
        <v>57</v>
      </c>
      <c r="O14">
        <f>(I14*21)/100</f>
      </c>
      <c t="s">
        <v>27</v>
      </c>
    </row>
    <row r="15" spans="1:5" ht="12.75">
      <c r="A15" s="36" t="s">
        <v>58</v>
      </c>
      <c r="E15" s="37" t="s">
        <v>54</v>
      </c>
    </row>
    <row r="16" spans="1:5" ht="12.75">
      <c r="A16" s="38" t="s">
        <v>59</v>
      </c>
      <c r="E16" s="39" t="s">
        <v>54</v>
      </c>
    </row>
    <row r="17" spans="1:5" ht="114.75">
      <c r="A17" t="s">
        <v>61</v>
      </c>
      <c r="E17" s="37" t="s">
        <v>202</v>
      </c>
    </row>
    <row r="18" spans="1:16" ht="25.5">
      <c r="A18" s="26" t="s">
        <v>52</v>
      </c>
      <c s="31" t="s">
        <v>26</v>
      </c>
      <c s="31" t="s">
        <v>112</v>
      </c>
      <c s="26" t="s">
        <v>54</v>
      </c>
      <c s="32" t="s">
        <v>113</v>
      </c>
      <c s="33" t="s">
        <v>82</v>
      </c>
      <c s="34">
        <v>20</v>
      </c>
      <c s="35">
        <v>0</v>
      </c>
      <c s="35">
        <f>ROUND(ROUND(H18,2)*ROUND(G18,3),2)</f>
      </c>
      <c s="33" t="s">
        <v>57</v>
      </c>
      <c r="O18">
        <f>(I18*21)/100</f>
      </c>
      <c t="s">
        <v>27</v>
      </c>
    </row>
    <row r="19" spans="1:5" ht="12.75">
      <c r="A19" s="36" t="s">
        <v>58</v>
      </c>
      <c r="E19" s="37" t="s">
        <v>54</v>
      </c>
    </row>
    <row r="20" spans="1:5" ht="12.75">
      <c r="A20" s="38" t="s">
        <v>59</v>
      </c>
      <c r="E20" s="39" t="s">
        <v>54</v>
      </c>
    </row>
    <row r="21" spans="1:5" ht="140.25">
      <c r="A21" t="s">
        <v>61</v>
      </c>
      <c r="E21" s="37" t="s">
        <v>114</v>
      </c>
    </row>
    <row r="22" spans="1:16" ht="12.75">
      <c r="A22" s="26" t="s">
        <v>52</v>
      </c>
      <c s="31" t="s">
        <v>37</v>
      </c>
      <c s="31" t="s">
        <v>124</v>
      </c>
      <c s="26" t="s">
        <v>54</v>
      </c>
      <c s="32" t="s">
        <v>125</v>
      </c>
      <c s="33" t="s">
        <v>82</v>
      </c>
      <c s="34">
        <v>2</v>
      </c>
      <c s="35">
        <v>0</v>
      </c>
      <c s="35">
        <f>ROUND(ROUND(H22,2)*ROUND(G22,3),2)</f>
      </c>
      <c s="33" t="s">
        <v>57</v>
      </c>
      <c r="O22">
        <f>(I22*21)/100</f>
      </c>
      <c t="s">
        <v>27</v>
      </c>
    </row>
    <row r="23" spans="1:5" ht="12.75">
      <c r="A23" s="36" t="s">
        <v>58</v>
      </c>
      <c r="E23" s="37" t="s">
        <v>54</v>
      </c>
    </row>
    <row r="24" spans="1:5" ht="12.75">
      <c r="A24" s="38" t="s">
        <v>59</v>
      </c>
      <c r="E24" s="39" t="s">
        <v>54</v>
      </c>
    </row>
    <row r="25" spans="1:5" ht="89.25">
      <c r="A25" t="s">
        <v>61</v>
      </c>
      <c r="E25" s="37" t="s">
        <v>126</v>
      </c>
    </row>
    <row r="26" spans="1:16" ht="25.5">
      <c r="A26" s="26" t="s">
        <v>52</v>
      </c>
      <c s="31" t="s">
        <v>39</v>
      </c>
      <c s="31" t="s">
        <v>203</v>
      </c>
      <c s="26" t="s">
        <v>54</v>
      </c>
      <c s="32" t="s">
        <v>204</v>
      </c>
      <c s="33" t="s">
        <v>82</v>
      </c>
      <c s="34">
        <v>10</v>
      </c>
      <c s="35">
        <v>0</v>
      </c>
      <c s="35">
        <f>ROUND(ROUND(H26,2)*ROUND(G26,3),2)</f>
      </c>
      <c s="33" t="s">
        <v>57</v>
      </c>
      <c r="O26">
        <f>(I26*21)/100</f>
      </c>
      <c t="s">
        <v>27</v>
      </c>
    </row>
    <row r="27" spans="1:5" ht="12.75">
      <c r="A27" s="36" t="s">
        <v>58</v>
      </c>
      <c r="E27" s="37" t="s">
        <v>54</v>
      </c>
    </row>
    <row r="28" spans="1:5" ht="25.5">
      <c r="A28" s="38" t="s">
        <v>59</v>
      </c>
      <c r="E28" s="39" t="s">
        <v>205</v>
      </c>
    </row>
    <row r="29" spans="1:5" ht="102">
      <c r="A29" t="s">
        <v>61</v>
      </c>
      <c r="E29" s="37" t="s">
        <v>206</v>
      </c>
    </row>
    <row r="30" spans="1:16" ht="25.5">
      <c r="A30" s="26" t="s">
        <v>52</v>
      </c>
      <c s="31" t="s">
        <v>41</v>
      </c>
      <c s="31" t="s">
        <v>203</v>
      </c>
      <c s="26" t="s">
        <v>33</v>
      </c>
      <c s="32" t="s">
        <v>204</v>
      </c>
      <c s="33" t="s">
        <v>82</v>
      </c>
      <c s="34">
        <v>10</v>
      </c>
      <c s="35">
        <v>0</v>
      </c>
      <c s="35">
        <f>ROUND(ROUND(H30,2)*ROUND(G30,3),2)</f>
      </c>
      <c s="33" t="s">
        <v>57</v>
      </c>
      <c r="O30">
        <f>(I30*21)/100</f>
      </c>
      <c t="s">
        <v>27</v>
      </c>
    </row>
    <row r="31" spans="1:5" ht="12.75">
      <c r="A31" s="36" t="s">
        <v>58</v>
      </c>
      <c r="E31" s="37" t="s">
        <v>54</v>
      </c>
    </row>
    <row r="32" spans="1:5" ht="25.5">
      <c r="A32" s="38" t="s">
        <v>59</v>
      </c>
      <c r="E32" s="39" t="s">
        <v>207</v>
      </c>
    </row>
    <row r="33" spans="1:5" ht="102">
      <c r="A33" t="s">
        <v>61</v>
      </c>
      <c r="E33" s="37" t="s">
        <v>206</v>
      </c>
    </row>
    <row r="34" spans="1:18" ht="12.75" customHeight="1">
      <c r="A34" s="6" t="s">
        <v>50</v>
      </c>
      <c s="6"/>
      <c s="41" t="s">
        <v>208</v>
      </c>
      <c s="6"/>
      <c s="29" t="s">
        <v>209</v>
      </c>
      <c s="6"/>
      <c s="6"/>
      <c s="6"/>
      <c s="42">
        <f>0+Q34</f>
      </c>
      <c s="6"/>
      <c r="O34">
        <f>0+R34</f>
      </c>
      <c r="Q34">
        <f>0+I35+I39</f>
      </c>
      <c>
        <f>0+O35+O39</f>
      </c>
    </row>
    <row r="35" spans="1:16" ht="12.75">
      <c r="A35" s="26" t="s">
        <v>52</v>
      </c>
      <c s="31" t="s">
        <v>90</v>
      </c>
      <c s="31" t="s">
        <v>210</v>
      </c>
      <c s="26" t="s">
        <v>54</v>
      </c>
      <c s="32" t="s">
        <v>211</v>
      </c>
      <c s="33" t="s">
        <v>82</v>
      </c>
      <c s="34">
        <v>6</v>
      </c>
      <c s="35">
        <v>0</v>
      </c>
      <c s="35">
        <f>ROUND(ROUND(H35,2)*ROUND(G35,3),2)</f>
      </c>
      <c s="33" t="s">
        <v>57</v>
      </c>
      <c r="O35">
        <f>(I35*21)/100</f>
      </c>
      <c t="s">
        <v>27</v>
      </c>
    </row>
    <row r="36" spans="1:5" ht="12.75">
      <c r="A36" s="36" t="s">
        <v>58</v>
      </c>
      <c r="E36" s="37" t="s">
        <v>54</v>
      </c>
    </row>
    <row r="37" spans="1:5" ht="12.75">
      <c r="A37" s="38" t="s">
        <v>59</v>
      </c>
      <c r="E37" s="39" t="s">
        <v>54</v>
      </c>
    </row>
    <row r="38" spans="1:5" ht="140.25">
      <c r="A38" t="s">
        <v>61</v>
      </c>
      <c r="E38" s="37" t="s">
        <v>212</v>
      </c>
    </row>
    <row r="39" spans="1:16" ht="12.75">
      <c r="A39" s="26" t="s">
        <v>52</v>
      </c>
      <c s="31" t="s">
        <v>95</v>
      </c>
      <c s="31" t="s">
        <v>213</v>
      </c>
      <c s="26" t="s">
        <v>54</v>
      </c>
      <c s="32" t="s">
        <v>214</v>
      </c>
      <c s="33" t="s">
        <v>82</v>
      </c>
      <c s="34">
        <v>1</v>
      </c>
      <c s="35">
        <v>0</v>
      </c>
      <c s="35">
        <f>ROUND(ROUND(H39,2)*ROUND(G39,3),2)</f>
      </c>
      <c s="33" t="s">
        <v>65</v>
      </c>
      <c r="O39">
        <f>(I39*21)/100</f>
      </c>
      <c t="s">
        <v>27</v>
      </c>
    </row>
    <row r="40" spans="1:5" ht="12.75">
      <c r="A40" s="36" t="s">
        <v>58</v>
      </c>
      <c r="E40" s="37" t="s">
        <v>54</v>
      </c>
    </row>
    <row r="41" spans="1:5" ht="12.75">
      <c r="A41" s="38" t="s">
        <v>59</v>
      </c>
      <c r="E41" s="39" t="s">
        <v>54</v>
      </c>
    </row>
    <row r="42" spans="1:5" ht="140.25">
      <c r="A42" t="s">
        <v>61</v>
      </c>
      <c r="E42" s="37" t="s">
        <v>215</v>
      </c>
    </row>
    <row r="43" spans="1:18" ht="12.75" customHeight="1">
      <c r="A43" s="6" t="s">
        <v>50</v>
      </c>
      <c s="6"/>
      <c s="41" t="s">
        <v>157</v>
      </c>
      <c s="6"/>
      <c s="29" t="s">
        <v>158</v>
      </c>
      <c s="6"/>
      <c s="6"/>
      <c s="6"/>
      <c s="42">
        <f>0+Q43</f>
      </c>
      <c s="6"/>
      <c r="O43">
        <f>0+R43</f>
      </c>
      <c r="Q43">
        <f>0+I44+I48+I52+I56</f>
      </c>
      <c>
        <f>0+O44+O48+O52+O56</f>
      </c>
    </row>
    <row r="44" spans="1:16" ht="12.75">
      <c r="A44" s="26" t="s">
        <v>52</v>
      </c>
      <c s="31" t="s">
        <v>44</v>
      </c>
      <c s="31" t="s">
        <v>165</v>
      </c>
      <c s="26" t="s">
        <v>54</v>
      </c>
      <c s="32" t="s">
        <v>166</v>
      </c>
      <c s="33" t="s">
        <v>162</v>
      </c>
      <c s="34">
        <v>20</v>
      </c>
      <c s="35">
        <v>0</v>
      </c>
      <c s="35">
        <f>ROUND(ROUND(H44,2)*ROUND(G44,3),2)</f>
      </c>
      <c s="33" t="s">
        <v>57</v>
      </c>
      <c r="O44">
        <f>(I44*21)/100</f>
      </c>
      <c t="s">
        <v>27</v>
      </c>
    </row>
    <row r="45" spans="1:5" ht="12.75">
      <c r="A45" s="36" t="s">
        <v>58</v>
      </c>
      <c r="E45" s="37" t="s">
        <v>54</v>
      </c>
    </row>
    <row r="46" spans="1:5" ht="12.75">
      <c r="A46" s="38" t="s">
        <v>59</v>
      </c>
      <c r="E46" s="39" t="s">
        <v>54</v>
      </c>
    </row>
    <row r="47" spans="1:5" ht="114.75">
      <c r="A47" t="s">
        <v>61</v>
      </c>
      <c r="E47" s="37" t="s">
        <v>167</v>
      </c>
    </row>
    <row r="48" spans="1:16" ht="12.75">
      <c r="A48" s="26" t="s">
        <v>52</v>
      </c>
      <c s="31" t="s">
        <v>46</v>
      </c>
      <c s="31" t="s">
        <v>169</v>
      </c>
      <c s="26" t="s">
        <v>54</v>
      </c>
      <c s="32" t="s">
        <v>170</v>
      </c>
      <c s="33" t="s">
        <v>162</v>
      </c>
      <c s="34">
        <v>24</v>
      </c>
      <c s="35">
        <v>0</v>
      </c>
      <c s="35">
        <f>ROUND(ROUND(H48,2)*ROUND(G48,3),2)</f>
      </c>
      <c s="33" t="s">
        <v>57</v>
      </c>
      <c r="O48">
        <f>(I48*21)/100</f>
      </c>
      <c t="s">
        <v>27</v>
      </c>
    </row>
    <row r="49" spans="1:5" ht="12.75">
      <c r="A49" s="36" t="s">
        <v>58</v>
      </c>
      <c r="E49" s="37" t="s">
        <v>54</v>
      </c>
    </row>
    <row r="50" spans="1:5" ht="12.75">
      <c r="A50" s="38" t="s">
        <v>59</v>
      </c>
      <c r="E50" s="39" t="s">
        <v>54</v>
      </c>
    </row>
    <row r="51" spans="1:5" ht="102">
      <c r="A51" t="s">
        <v>61</v>
      </c>
      <c r="E51" s="37" t="s">
        <v>171</v>
      </c>
    </row>
    <row r="52" spans="1:16" ht="12.75">
      <c r="A52" s="26" t="s">
        <v>52</v>
      </c>
      <c s="31" t="s">
        <v>48</v>
      </c>
      <c s="31" t="s">
        <v>173</v>
      </c>
      <c s="26" t="s">
        <v>54</v>
      </c>
      <c s="32" t="s">
        <v>174</v>
      </c>
      <c s="33" t="s">
        <v>162</v>
      </c>
      <c s="34">
        <v>40</v>
      </c>
      <c s="35">
        <v>0</v>
      </c>
      <c s="35">
        <f>ROUND(ROUND(H52,2)*ROUND(G52,3),2)</f>
      </c>
      <c s="33" t="s">
        <v>57</v>
      </c>
      <c r="O52">
        <f>(I52*21)/100</f>
      </c>
      <c t="s">
        <v>27</v>
      </c>
    </row>
    <row r="53" spans="1:5" ht="12.75">
      <c r="A53" s="36" t="s">
        <v>58</v>
      </c>
      <c r="E53" s="37" t="s">
        <v>54</v>
      </c>
    </row>
    <row r="54" spans="1:5" ht="12.75">
      <c r="A54" s="38" t="s">
        <v>59</v>
      </c>
      <c r="E54" s="39" t="s">
        <v>54</v>
      </c>
    </row>
    <row r="55" spans="1:5" ht="114.75">
      <c r="A55" t="s">
        <v>61</v>
      </c>
      <c r="E55" s="37" t="s">
        <v>175</v>
      </c>
    </row>
    <row r="56" spans="1:16" ht="12.75">
      <c r="A56" s="26" t="s">
        <v>52</v>
      </c>
      <c s="31" t="s">
        <v>111</v>
      </c>
      <c s="31" t="s">
        <v>216</v>
      </c>
      <c s="26" t="s">
        <v>54</v>
      </c>
      <c s="32" t="s">
        <v>217</v>
      </c>
      <c s="33" t="s">
        <v>82</v>
      </c>
      <c s="34">
        <v>1</v>
      </c>
      <c s="35">
        <v>0</v>
      </c>
      <c s="35">
        <f>ROUND(ROUND(H56,2)*ROUND(G56,3),2)</f>
      </c>
      <c s="33" t="s">
        <v>57</v>
      </c>
      <c r="O56">
        <f>(I56*21)/100</f>
      </c>
      <c t="s">
        <v>27</v>
      </c>
    </row>
    <row r="57" spans="1:5" ht="12.75">
      <c r="A57" s="36" t="s">
        <v>58</v>
      </c>
      <c r="E57" s="37" t="s">
        <v>54</v>
      </c>
    </row>
    <row r="58" spans="1:5" ht="12.75">
      <c r="A58" s="38" t="s">
        <v>59</v>
      </c>
      <c r="E58" s="39" t="s">
        <v>54</v>
      </c>
    </row>
    <row r="59" spans="1:5" ht="76.5">
      <c r="A59" t="s">
        <v>61</v>
      </c>
      <c r="E59" s="37" t="s">
        <v>218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9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3109</v>
      </c>
      <c s="43">
        <f>0+I9</f>
      </c>
      <c s="10"/>
      <c r="O3" t="s">
        <v>23</v>
      </c>
      <c t="s">
        <v>27</v>
      </c>
    </row>
    <row r="4" spans="1:16" ht="15" customHeight="1">
      <c r="A4" t="s">
        <v>17</v>
      </c>
      <c s="12" t="s">
        <v>18</v>
      </c>
      <c s="13" t="s">
        <v>3107</v>
      </c>
      <c s="1"/>
      <c s="14" t="s">
        <v>3108</v>
      </c>
      <c s="1"/>
      <c s="1"/>
      <c s="11"/>
      <c s="11"/>
      <c s="1"/>
      <c r="O4" t="s">
        <v>24</v>
      </c>
      <c t="s">
        <v>27</v>
      </c>
    </row>
    <row r="5" spans="1:16" ht="12.75" customHeight="1">
      <c r="A5" t="s">
        <v>21</v>
      </c>
      <c s="16" t="s">
        <v>22</v>
      </c>
      <c s="17" t="s">
        <v>3109</v>
      </c>
      <c s="6"/>
      <c s="18" t="s">
        <v>3110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3108</v>
      </c>
      <c s="27"/>
      <c s="27"/>
      <c s="27"/>
      <c s="30">
        <f>0+Q9</f>
      </c>
      <c s="27"/>
      <c r="O9">
        <f>0+R9</f>
      </c>
      <c r="Q9">
        <f>0+I10+I14+I18+I22+I26+I30+I34+I38+I42+I46+I50+I54+I58+I62+I66+I70+I74+I78+I82+I86+I90</f>
      </c>
      <c>
        <f>0+O10+O14+O18+O22+O26+O30+O34+O38+O42+O46+O50+O54+O58+O62+O66+O70+O74+O78+O82+O86+O90</f>
      </c>
    </row>
    <row r="10" spans="1:16" ht="12.75">
      <c r="A10" s="26" t="s">
        <v>52</v>
      </c>
      <c s="31" t="s">
        <v>33</v>
      </c>
      <c s="31" t="s">
        <v>565</v>
      </c>
      <c s="26" t="s">
        <v>54</v>
      </c>
      <c s="32" t="s">
        <v>566</v>
      </c>
      <c s="33" t="s">
        <v>315</v>
      </c>
      <c s="34">
        <v>579</v>
      </c>
      <c s="35">
        <v>0</v>
      </c>
      <c s="35">
        <f>ROUND(ROUND(H10,2)*ROUND(G10,3),2)</f>
      </c>
      <c s="33" t="s">
        <v>57</v>
      </c>
      <c r="O10">
        <f>(I10*21)/100</f>
      </c>
      <c t="s">
        <v>27</v>
      </c>
    </row>
    <row r="11" spans="1:5" ht="12.75">
      <c r="A11" s="36" t="s">
        <v>58</v>
      </c>
      <c r="E11" s="37" t="s">
        <v>54</v>
      </c>
    </row>
    <row r="12" spans="1:5" ht="25.5">
      <c r="A12" s="38" t="s">
        <v>59</v>
      </c>
      <c r="E12" s="39" t="s">
        <v>3112</v>
      </c>
    </row>
    <row r="13" spans="1:5" ht="25.5">
      <c r="A13" t="s">
        <v>61</v>
      </c>
      <c r="E13" s="37" t="s">
        <v>568</v>
      </c>
    </row>
    <row r="14" spans="1:16" ht="12.75">
      <c r="A14" s="26" t="s">
        <v>52</v>
      </c>
      <c s="31" t="s">
        <v>27</v>
      </c>
      <c s="31" t="s">
        <v>1782</v>
      </c>
      <c s="26" t="s">
        <v>54</v>
      </c>
      <c s="32" t="s">
        <v>1783</v>
      </c>
      <c s="33" t="s">
        <v>315</v>
      </c>
      <c s="34">
        <v>9583.35</v>
      </c>
      <c s="35">
        <v>0</v>
      </c>
      <c s="35">
        <f>ROUND(ROUND(H14,2)*ROUND(G14,3),2)</f>
      </c>
      <c s="33" t="s">
        <v>57</v>
      </c>
      <c r="O14">
        <f>(I14*21)/100</f>
      </c>
      <c t="s">
        <v>27</v>
      </c>
    </row>
    <row r="15" spans="1:5" ht="12.75">
      <c r="A15" s="36" t="s">
        <v>58</v>
      </c>
      <c r="E15" s="37" t="s">
        <v>54</v>
      </c>
    </row>
    <row r="16" spans="1:5" ht="25.5">
      <c r="A16" s="38" t="s">
        <v>59</v>
      </c>
      <c r="E16" s="39" t="s">
        <v>3113</v>
      </c>
    </row>
    <row r="17" spans="1:5" ht="25.5">
      <c r="A17" t="s">
        <v>61</v>
      </c>
      <c r="E17" s="37" t="s">
        <v>1785</v>
      </c>
    </row>
    <row r="18" spans="1:16" ht="12.75">
      <c r="A18" s="26" t="s">
        <v>52</v>
      </c>
      <c s="31" t="s">
        <v>26</v>
      </c>
      <c s="31" t="s">
        <v>569</v>
      </c>
      <c s="26" t="s">
        <v>54</v>
      </c>
      <c s="32" t="s">
        <v>570</v>
      </c>
      <c s="33" t="s">
        <v>315</v>
      </c>
      <c s="34">
        <v>40649.4</v>
      </c>
      <c s="35">
        <v>0</v>
      </c>
      <c s="35">
        <f>ROUND(ROUND(H18,2)*ROUND(G18,3),2)</f>
      </c>
      <c s="33" t="s">
        <v>57</v>
      </c>
      <c r="O18">
        <f>(I18*21)/100</f>
      </c>
      <c t="s">
        <v>27</v>
      </c>
    </row>
    <row r="19" spans="1:5" ht="12.75">
      <c r="A19" s="36" t="s">
        <v>58</v>
      </c>
      <c r="E19" s="37" t="s">
        <v>54</v>
      </c>
    </row>
    <row r="20" spans="1:5" ht="25.5">
      <c r="A20" s="38" t="s">
        <v>59</v>
      </c>
      <c r="E20" s="39" t="s">
        <v>3114</v>
      </c>
    </row>
    <row r="21" spans="1:5" ht="38.25">
      <c r="A21" t="s">
        <v>61</v>
      </c>
      <c r="E21" s="37" t="s">
        <v>571</v>
      </c>
    </row>
    <row r="22" spans="1:16" ht="12.75">
      <c r="A22" s="26" t="s">
        <v>52</v>
      </c>
      <c s="31" t="s">
        <v>37</v>
      </c>
      <c s="31" t="s">
        <v>3115</v>
      </c>
      <c s="26" t="s">
        <v>54</v>
      </c>
      <c s="32" t="s">
        <v>3116</v>
      </c>
      <c s="33" t="s">
        <v>315</v>
      </c>
      <c s="34">
        <v>329</v>
      </c>
      <c s="35">
        <v>0</v>
      </c>
      <c s="35">
        <f>ROUND(ROUND(H22,2)*ROUND(G22,3),2)</f>
      </c>
      <c s="33" t="s">
        <v>57</v>
      </c>
      <c r="O22">
        <f>(I22*21)/100</f>
      </c>
      <c t="s">
        <v>27</v>
      </c>
    </row>
    <row r="23" spans="1:5" ht="12.75">
      <c r="A23" s="36" t="s">
        <v>58</v>
      </c>
      <c r="E23" s="37" t="s">
        <v>54</v>
      </c>
    </row>
    <row r="24" spans="1:5" ht="25.5">
      <c r="A24" s="38" t="s">
        <v>59</v>
      </c>
      <c r="E24" s="39" t="s">
        <v>3117</v>
      </c>
    </row>
    <row r="25" spans="1:5" ht="25.5">
      <c r="A25" t="s">
        <v>61</v>
      </c>
      <c r="E25" s="37" t="s">
        <v>3118</v>
      </c>
    </row>
    <row r="26" spans="1:16" ht="12.75">
      <c r="A26" s="26" t="s">
        <v>52</v>
      </c>
      <c s="31" t="s">
        <v>39</v>
      </c>
      <c s="31" t="s">
        <v>3119</v>
      </c>
      <c s="26" t="s">
        <v>54</v>
      </c>
      <c s="32" t="s">
        <v>3120</v>
      </c>
      <c s="33" t="s">
        <v>315</v>
      </c>
      <c s="34">
        <v>952.5</v>
      </c>
      <c s="35">
        <v>0</v>
      </c>
      <c s="35">
        <f>ROUND(ROUND(H26,2)*ROUND(G26,3),2)</f>
      </c>
      <c s="33" t="s">
        <v>57</v>
      </c>
      <c r="O26">
        <f>(I26*21)/100</f>
      </c>
      <c t="s">
        <v>27</v>
      </c>
    </row>
    <row r="27" spans="1:5" ht="12.75">
      <c r="A27" s="36" t="s">
        <v>58</v>
      </c>
      <c r="E27" s="37" t="s">
        <v>54</v>
      </c>
    </row>
    <row r="28" spans="1:5" ht="25.5">
      <c r="A28" s="38" t="s">
        <v>59</v>
      </c>
      <c r="E28" s="39" t="s">
        <v>3121</v>
      </c>
    </row>
    <row r="29" spans="1:5" ht="51">
      <c r="A29" t="s">
        <v>61</v>
      </c>
      <c r="E29" s="37" t="s">
        <v>3122</v>
      </c>
    </row>
    <row r="30" spans="1:16" ht="12.75">
      <c r="A30" s="26" t="s">
        <v>52</v>
      </c>
      <c s="31" t="s">
        <v>41</v>
      </c>
      <c s="31" t="s">
        <v>3123</v>
      </c>
      <c s="26" t="s">
        <v>54</v>
      </c>
      <c s="32" t="s">
        <v>3124</v>
      </c>
      <c s="33" t="s">
        <v>315</v>
      </c>
      <c s="34">
        <v>15737.025</v>
      </c>
      <c s="35">
        <v>0</v>
      </c>
      <c s="35">
        <f>ROUND(ROUND(H30,2)*ROUND(G30,3),2)</f>
      </c>
      <c s="33" t="s">
        <v>57</v>
      </c>
      <c r="O30">
        <f>(I30*21)/100</f>
      </c>
      <c t="s">
        <v>27</v>
      </c>
    </row>
    <row r="31" spans="1:5" ht="12.75">
      <c r="A31" s="36" t="s">
        <v>58</v>
      </c>
      <c r="E31" s="37" t="s">
        <v>54</v>
      </c>
    </row>
    <row r="32" spans="1:5" ht="25.5">
      <c r="A32" s="38" t="s">
        <v>59</v>
      </c>
      <c r="E32" s="39" t="s">
        <v>3125</v>
      </c>
    </row>
    <row r="33" spans="1:5" ht="25.5">
      <c r="A33" t="s">
        <v>61</v>
      </c>
      <c r="E33" s="37" t="s">
        <v>3126</v>
      </c>
    </row>
    <row r="34" spans="1:16" ht="12.75">
      <c r="A34" s="26" t="s">
        <v>52</v>
      </c>
      <c s="31" t="s">
        <v>90</v>
      </c>
      <c s="31" t="s">
        <v>3127</v>
      </c>
      <c s="26" t="s">
        <v>54</v>
      </c>
      <c s="32" t="s">
        <v>3128</v>
      </c>
      <c s="33" t="s">
        <v>315</v>
      </c>
      <c s="34">
        <v>1367.85</v>
      </c>
      <c s="35">
        <v>0</v>
      </c>
      <c s="35">
        <f>ROUND(ROUND(H34,2)*ROUND(G34,3),2)</f>
      </c>
      <c s="33" t="s">
        <v>57</v>
      </c>
      <c r="O34">
        <f>(I34*21)/100</f>
      </c>
      <c t="s">
        <v>27</v>
      </c>
    </row>
    <row r="35" spans="1:5" ht="12.75">
      <c r="A35" s="36" t="s">
        <v>58</v>
      </c>
      <c r="E35" s="37" t="s">
        <v>54</v>
      </c>
    </row>
    <row r="36" spans="1:5" ht="25.5">
      <c r="A36" s="38" t="s">
        <v>59</v>
      </c>
      <c r="E36" s="39" t="s">
        <v>3129</v>
      </c>
    </row>
    <row r="37" spans="1:5" ht="38.25">
      <c r="A37" t="s">
        <v>61</v>
      </c>
      <c r="E37" s="37" t="s">
        <v>3130</v>
      </c>
    </row>
    <row r="38" spans="1:16" ht="12.75">
      <c r="A38" s="26" t="s">
        <v>52</v>
      </c>
      <c s="31" t="s">
        <v>95</v>
      </c>
      <c s="31" t="s">
        <v>3131</v>
      </c>
      <c s="26" t="s">
        <v>54</v>
      </c>
      <c s="32" t="s">
        <v>3132</v>
      </c>
      <c s="33" t="s">
        <v>315</v>
      </c>
      <c s="34">
        <v>6839.25</v>
      </c>
      <c s="35">
        <v>0</v>
      </c>
      <c s="35">
        <f>ROUND(ROUND(H38,2)*ROUND(G38,3),2)</f>
      </c>
      <c s="33" t="s">
        <v>57</v>
      </c>
      <c r="O38">
        <f>(I38*21)/100</f>
      </c>
      <c t="s">
        <v>27</v>
      </c>
    </row>
    <row r="39" spans="1:5" ht="12.75">
      <c r="A39" s="36" t="s">
        <v>58</v>
      </c>
      <c r="E39" s="37" t="s">
        <v>54</v>
      </c>
    </row>
    <row r="40" spans="1:5" ht="25.5">
      <c r="A40" s="38" t="s">
        <v>59</v>
      </c>
      <c r="E40" s="39" t="s">
        <v>3133</v>
      </c>
    </row>
    <row r="41" spans="1:5" ht="12.75">
      <c r="A41" t="s">
        <v>61</v>
      </c>
      <c r="E41" s="37" t="s">
        <v>3134</v>
      </c>
    </row>
    <row r="42" spans="1:16" ht="12.75">
      <c r="A42" s="26" t="s">
        <v>52</v>
      </c>
      <c s="31" t="s">
        <v>44</v>
      </c>
      <c s="31" t="s">
        <v>3135</v>
      </c>
      <c s="26" t="s">
        <v>54</v>
      </c>
      <c s="32" t="s">
        <v>3136</v>
      </c>
      <c s="33" t="s">
        <v>315</v>
      </c>
      <c s="34">
        <v>12815</v>
      </c>
      <c s="35">
        <v>0</v>
      </c>
      <c s="35">
        <f>ROUND(ROUND(H42,2)*ROUND(G42,3),2)</f>
      </c>
      <c s="33" t="s">
        <v>57</v>
      </c>
      <c r="O42">
        <f>(I42*21)/100</f>
      </c>
      <c t="s">
        <v>27</v>
      </c>
    </row>
    <row r="43" spans="1:5" ht="12.75">
      <c r="A43" s="36" t="s">
        <v>58</v>
      </c>
      <c r="E43" s="37" t="s">
        <v>54</v>
      </c>
    </row>
    <row r="44" spans="1:5" ht="25.5">
      <c r="A44" s="38" t="s">
        <v>59</v>
      </c>
      <c r="E44" s="39" t="s">
        <v>3137</v>
      </c>
    </row>
    <row r="45" spans="1:5" ht="38.25">
      <c r="A45" t="s">
        <v>61</v>
      </c>
      <c r="E45" s="37" t="s">
        <v>3138</v>
      </c>
    </row>
    <row r="46" spans="1:16" ht="12.75">
      <c r="A46" s="26" t="s">
        <v>52</v>
      </c>
      <c s="31" t="s">
        <v>46</v>
      </c>
      <c s="31" t="s">
        <v>3139</v>
      </c>
      <c s="26" t="s">
        <v>54</v>
      </c>
      <c s="32" t="s">
        <v>3140</v>
      </c>
      <c s="33" t="s">
        <v>82</v>
      </c>
      <c s="34">
        <v>1100</v>
      </c>
      <c s="35">
        <v>0</v>
      </c>
      <c s="35">
        <f>ROUND(ROUND(H46,2)*ROUND(G46,3),2)</f>
      </c>
      <c s="33" t="s">
        <v>57</v>
      </c>
      <c r="O46">
        <f>(I46*21)/100</f>
      </c>
      <c t="s">
        <v>27</v>
      </c>
    </row>
    <row r="47" spans="1:5" ht="12.75">
      <c r="A47" s="36" t="s">
        <v>58</v>
      </c>
      <c r="E47" s="37" t="s">
        <v>54</v>
      </c>
    </row>
    <row r="48" spans="1:5" ht="25.5">
      <c r="A48" s="38" t="s">
        <v>59</v>
      </c>
      <c r="E48" s="39" t="s">
        <v>3141</v>
      </c>
    </row>
    <row r="49" spans="1:5" ht="38.25">
      <c r="A49" t="s">
        <v>61</v>
      </c>
      <c r="E49" s="37" t="s">
        <v>3142</v>
      </c>
    </row>
    <row r="50" spans="1:16" ht="12.75">
      <c r="A50" s="26" t="s">
        <v>52</v>
      </c>
      <c s="31" t="s">
        <v>48</v>
      </c>
      <c s="31" t="s">
        <v>3143</v>
      </c>
      <c s="26" t="s">
        <v>54</v>
      </c>
      <c s="32" t="s">
        <v>3144</v>
      </c>
      <c s="33" t="s">
        <v>82</v>
      </c>
      <c s="34">
        <v>3619</v>
      </c>
      <c s="35">
        <v>0</v>
      </c>
      <c s="35">
        <f>ROUND(ROUND(H50,2)*ROUND(G50,3),2)</f>
      </c>
      <c s="33" t="s">
        <v>57</v>
      </c>
      <c r="O50">
        <f>(I50*21)/100</f>
      </c>
      <c t="s">
        <v>27</v>
      </c>
    </row>
    <row r="51" spans="1:5" ht="12.75">
      <c r="A51" s="36" t="s">
        <v>58</v>
      </c>
      <c r="E51" s="37" t="s">
        <v>54</v>
      </c>
    </row>
    <row r="52" spans="1:5" ht="25.5">
      <c r="A52" s="38" t="s">
        <v>59</v>
      </c>
      <c r="E52" s="39" t="s">
        <v>3145</v>
      </c>
    </row>
    <row r="53" spans="1:5" ht="76.5">
      <c r="A53" t="s">
        <v>61</v>
      </c>
      <c r="E53" s="37" t="s">
        <v>3146</v>
      </c>
    </row>
    <row r="54" spans="1:16" ht="25.5">
      <c r="A54" s="26" t="s">
        <v>52</v>
      </c>
      <c s="31" t="s">
        <v>111</v>
      </c>
      <c s="31" t="s">
        <v>3147</v>
      </c>
      <c s="26" t="s">
        <v>54</v>
      </c>
      <c s="32" t="s">
        <v>3148</v>
      </c>
      <c s="33" t="s">
        <v>82</v>
      </c>
      <c s="34">
        <v>110</v>
      </c>
      <c s="35">
        <v>0</v>
      </c>
      <c s="35">
        <f>ROUND(ROUND(H54,2)*ROUND(G54,3),2)</f>
      </c>
      <c s="33" t="s">
        <v>57</v>
      </c>
      <c r="O54">
        <f>(I54*21)/100</f>
      </c>
      <c t="s">
        <v>27</v>
      </c>
    </row>
    <row r="55" spans="1:5" ht="12.75">
      <c r="A55" s="36" t="s">
        <v>58</v>
      </c>
      <c r="E55" s="37" t="s">
        <v>54</v>
      </c>
    </row>
    <row r="56" spans="1:5" ht="25.5">
      <c r="A56" s="38" t="s">
        <v>59</v>
      </c>
      <c r="E56" s="39" t="s">
        <v>3149</v>
      </c>
    </row>
    <row r="57" spans="1:5" ht="114.75">
      <c r="A57" t="s">
        <v>61</v>
      </c>
      <c r="E57" s="37" t="s">
        <v>3150</v>
      </c>
    </row>
    <row r="58" spans="1:16" ht="12.75">
      <c r="A58" s="26" t="s">
        <v>52</v>
      </c>
      <c s="31" t="s">
        <v>115</v>
      </c>
      <c s="31" t="s">
        <v>572</v>
      </c>
      <c s="26" t="s">
        <v>54</v>
      </c>
      <c s="32" t="s">
        <v>573</v>
      </c>
      <c s="33" t="s">
        <v>71</v>
      </c>
      <c s="34">
        <v>806.85</v>
      </c>
      <c s="35">
        <v>0</v>
      </c>
      <c s="35">
        <f>ROUND(ROUND(H58,2)*ROUND(G58,3),2)</f>
      </c>
      <c s="33" t="s">
        <v>57</v>
      </c>
      <c r="O58">
        <f>(I58*21)/100</f>
      </c>
      <c t="s">
        <v>27</v>
      </c>
    </row>
    <row r="59" spans="1:5" ht="12.75">
      <c r="A59" s="36" t="s">
        <v>58</v>
      </c>
      <c r="E59" s="37" t="s">
        <v>54</v>
      </c>
    </row>
    <row r="60" spans="1:5" ht="38.25">
      <c r="A60" s="38" t="s">
        <v>59</v>
      </c>
      <c r="E60" s="39" t="s">
        <v>3151</v>
      </c>
    </row>
    <row r="61" spans="1:5" ht="38.25">
      <c r="A61" t="s">
        <v>61</v>
      </c>
      <c r="E61" s="37" t="s">
        <v>575</v>
      </c>
    </row>
    <row r="62" spans="1:16" ht="12.75">
      <c r="A62" s="26" t="s">
        <v>52</v>
      </c>
      <c s="31" t="s">
        <v>119</v>
      </c>
      <c s="31" t="s">
        <v>3152</v>
      </c>
      <c s="26" t="s">
        <v>54</v>
      </c>
      <c s="32" t="s">
        <v>3153</v>
      </c>
      <c s="33" t="s">
        <v>82</v>
      </c>
      <c s="34">
        <v>102</v>
      </c>
      <c s="35">
        <v>0</v>
      </c>
      <c s="35">
        <f>ROUND(ROUND(H62,2)*ROUND(G62,3),2)</f>
      </c>
      <c s="33" t="s">
        <v>65</v>
      </c>
      <c r="O62">
        <f>(I62*21)/100</f>
      </c>
      <c t="s">
        <v>27</v>
      </c>
    </row>
    <row r="63" spans="1:5" ht="12.75">
      <c r="A63" s="36" t="s">
        <v>58</v>
      </c>
      <c r="E63" s="37" t="s">
        <v>54</v>
      </c>
    </row>
    <row r="64" spans="1:5" ht="51">
      <c r="A64" s="38" t="s">
        <v>59</v>
      </c>
      <c r="E64" s="39" t="s">
        <v>3154</v>
      </c>
    </row>
    <row r="65" spans="1:5" ht="12.75">
      <c r="A65" t="s">
        <v>61</v>
      </c>
      <c r="E65" s="37" t="s">
        <v>3155</v>
      </c>
    </row>
    <row r="66" spans="1:16" ht="12.75">
      <c r="A66" s="26" t="s">
        <v>52</v>
      </c>
      <c s="31" t="s">
        <v>123</v>
      </c>
      <c s="31" t="s">
        <v>3156</v>
      </c>
      <c s="26" t="s">
        <v>54</v>
      </c>
      <c s="32" t="s">
        <v>3157</v>
      </c>
      <c s="33" t="s">
        <v>82</v>
      </c>
      <c s="34">
        <v>8</v>
      </c>
      <c s="35">
        <v>0</v>
      </c>
      <c s="35">
        <f>ROUND(ROUND(H66,2)*ROUND(G66,3),2)</f>
      </c>
      <c s="33" t="s">
        <v>65</v>
      </c>
      <c r="O66">
        <f>(I66*21)/100</f>
      </c>
      <c t="s">
        <v>27</v>
      </c>
    </row>
    <row r="67" spans="1:5" ht="12.75">
      <c r="A67" s="36" t="s">
        <v>58</v>
      </c>
      <c r="E67" s="37" t="s">
        <v>54</v>
      </c>
    </row>
    <row r="68" spans="1:5" ht="51">
      <c r="A68" s="38" t="s">
        <v>59</v>
      </c>
      <c r="E68" s="39" t="s">
        <v>3158</v>
      </c>
    </row>
    <row r="69" spans="1:5" ht="12.75">
      <c r="A69" t="s">
        <v>61</v>
      </c>
      <c r="E69" s="37" t="s">
        <v>54</v>
      </c>
    </row>
    <row r="70" spans="1:16" ht="12.75">
      <c r="A70" s="26" t="s">
        <v>52</v>
      </c>
      <c s="31" t="s">
        <v>129</v>
      </c>
      <c s="31" t="s">
        <v>3042</v>
      </c>
      <c s="26" t="s">
        <v>54</v>
      </c>
      <c s="32" t="s">
        <v>3159</v>
      </c>
      <c s="33" t="s">
        <v>71</v>
      </c>
      <c s="34">
        <v>806.85</v>
      </c>
      <c s="35">
        <v>0</v>
      </c>
      <c s="35">
        <f>ROUND(ROUND(H70,2)*ROUND(G70,3),2)</f>
      </c>
      <c s="33" t="s">
        <v>65</v>
      </c>
      <c r="O70">
        <f>(I70*21)/100</f>
      </c>
      <c t="s">
        <v>27</v>
      </c>
    </row>
    <row r="71" spans="1:5" ht="12.75">
      <c r="A71" s="36" t="s">
        <v>58</v>
      </c>
      <c r="E71" s="37" t="s">
        <v>54</v>
      </c>
    </row>
    <row r="72" spans="1:5" ht="38.25">
      <c r="A72" s="38" t="s">
        <v>59</v>
      </c>
      <c r="E72" s="39" t="s">
        <v>3151</v>
      </c>
    </row>
    <row r="73" spans="1:5" ht="12.75">
      <c r="A73" t="s">
        <v>61</v>
      </c>
      <c r="E73" s="37" t="s">
        <v>3160</v>
      </c>
    </row>
    <row r="74" spans="1:16" ht="12.75">
      <c r="A74" s="26" t="s">
        <v>52</v>
      </c>
      <c s="31" t="s">
        <v>133</v>
      </c>
      <c s="31" t="s">
        <v>3161</v>
      </c>
      <c s="26" t="s">
        <v>54</v>
      </c>
      <c s="32" t="s">
        <v>3162</v>
      </c>
      <c s="33" t="s">
        <v>82</v>
      </c>
      <c s="34">
        <v>220</v>
      </c>
      <c s="35">
        <v>0</v>
      </c>
      <c s="35">
        <f>ROUND(ROUND(H74,2)*ROUND(G74,3),2)</f>
      </c>
      <c s="33" t="s">
        <v>65</v>
      </c>
      <c r="O74">
        <f>(I74*21)/100</f>
      </c>
      <c t="s">
        <v>27</v>
      </c>
    </row>
    <row r="75" spans="1:5" ht="12.75">
      <c r="A75" s="36" t="s">
        <v>58</v>
      </c>
      <c r="E75" s="37" t="s">
        <v>54</v>
      </c>
    </row>
    <row r="76" spans="1:5" ht="25.5">
      <c r="A76" s="38" t="s">
        <v>59</v>
      </c>
      <c r="E76" s="39" t="s">
        <v>3163</v>
      </c>
    </row>
    <row r="77" spans="1:5" ht="12.75">
      <c r="A77" t="s">
        <v>61</v>
      </c>
      <c r="E77" s="37" t="s">
        <v>3164</v>
      </c>
    </row>
    <row r="78" spans="1:16" ht="12.75">
      <c r="A78" s="26" t="s">
        <v>52</v>
      </c>
      <c s="31" t="s">
        <v>137</v>
      </c>
      <c s="31" t="s">
        <v>3165</v>
      </c>
      <c s="26" t="s">
        <v>54</v>
      </c>
      <c s="32" t="s">
        <v>3166</v>
      </c>
      <c s="33" t="s">
        <v>71</v>
      </c>
      <c s="34">
        <v>854.975</v>
      </c>
      <c s="35">
        <v>0</v>
      </c>
      <c s="35">
        <f>ROUND(ROUND(H78,2)*ROUND(G78,3),2)</f>
      </c>
      <c s="33" t="s">
        <v>65</v>
      </c>
      <c r="O78">
        <f>(I78*21)/100</f>
      </c>
      <c t="s">
        <v>27</v>
      </c>
    </row>
    <row r="79" spans="1:5" ht="12.75">
      <c r="A79" s="36" t="s">
        <v>58</v>
      </c>
      <c r="E79" s="37" t="s">
        <v>54</v>
      </c>
    </row>
    <row r="80" spans="1:5" ht="76.5">
      <c r="A80" s="38" t="s">
        <v>59</v>
      </c>
      <c r="E80" s="39" t="s">
        <v>3167</v>
      </c>
    </row>
    <row r="81" spans="1:5" ht="38.25">
      <c r="A81" t="s">
        <v>61</v>
      </c>
      <c r="E81" s="37" t="s">
        <v>3130</v>
      </c>
    </row>
    <row r="82" spans="1:16" ht="12.75">
      <c r="A82" s="26" t="s">
        <v>52</v>
      </c>
      <c s="31" t="s">
        <v>141</v>
      </c>
      <c s="31" t="s">
        <v>3168</v>
      </c>
      <c s="26" t="s">
        <v>54</v>
      </c>
      <c s="32" t="s">
        <v>3169</v>
      </c>
      <c s="33" t="s">
        <v>82</v>
      </c>
      <c s="34">
        <v>2706</v>
      </c>
      <c s="35">
        <v>0</v>
      </c>
      <c s="35">
        <f>ROUND(ROUND(H82,2)*ROUND(G82,3),2)</f>
      </c>
      <c s="33" t="s">
        <v>65</v>
      </c>
      <c r="O82">
        <f>(I82*21)/100</f>
      </c>
      <c t="s">
        <v>27</v>
      </c>
    </row>
    <row r="83" spans="1:5" ht="12.75">
      <c r="A83" s="36" t="s">
        <v>58</v>
      </c>
      <c r="E83" s="37" t="s">
        <v>54</v>
      </c>
    </row>
    <row r="84" spans="1:5" ht="38.25">
      <c r="A84" s="38" t="s">
        <v>59</v>
      </c>
      <c r="E84" s="39" t="s">
        <v>3170</v>
      </c>
    </row>
    <row r="85" spans="1:5" ht="12.75">
      <c r="A85" t="s">
        <v>61</v>
      </c>
      <c r="E85" s="37" t="s">
        <v>3155</v>
      </c>
    </row>
    <row r="86" spans="1:16" ht="12.75">
      <c r="A86" s="26" t="s">
        <v>52</v>
      </c>
      <c s="31" t="s">
        <v>145</v>
      </c>
      <c s="31" t="s">
        <v>3171</v>
      </c>
      <c s="26" t="s">
        <v>54</v>
      </c>
      <c s="32" t="s">
        <v>3172</v>
      </c>
      <c s="33" t="s">
        <v>82</v>
      </c>
      <c s="34">
        <v>913</v>
      </c>
      <c s="35">
        <v>0</v>
      </c>
      <c s="35">
        <f>ROUND(ROUND(H86,2)*ROUND(G86,3),2)</f>
      </c>
      <c s="33" t="s">
        <v>65</v>
      </c>
      <c r="O86">
        <f>(I86*21)/100</f>
      </c>
      <c t="s">
        <v>27</v>
      </c>
    </row>
    <row r="87" spans="1:5" ht="12.75">
      <c r="A87" s="36" t="s">
        <v>58</v>
      </c>
      <c r="E87" s="37" t="s">
        <v>54</v>
      </c>
    </row>
    <row r="88" spans="1:5" ht="38.25">
      <c r="A88" s="38" t="s">
        <v>59</v>
      </c>
      <c r="E88" s="39" t="s">
        <v>3173</v>
      </c>
    </row>
    <row r="89" spans="1:5" ht="12.75">
      <c r="A89" t="s">
        <v>61</v>
      </c>
      <c r="E89" s="37" t="s">
        <v>3155</v>
      </c>
    </row>
    <row r="90" spans="1:16" ht="12.75">
      <c r="A90" s="26" t="s">
        <v>52</v>
      </c>
      <c s="31" t="s">
        <v>149</v>
      </c>
      <c s="31" t="s">
        <v>3174</v>
      </c>
      <c s="26" t="s">
        <v>54</v>
      </c>
      <c s="32" t="s">
        <v>3175</v>
      </c>
      <c s="33" t="s">
        <v>315</v>
      </c>
      <c s="34">
        <v>110</v>
      </c>
      <c s="35">
        <v>0</v>
      </c>
      <c s="35">
        <f>ROUND(ROUND(H90,2)*ROUND(G90,3),2)</f>
      </c>
      <c s="33" t="s">
        <v>65</v>
      </c>
      <c r="O90">
        <f>(I90*21)/100</f>
      </c>
      <c t="s">
        <v>27</v>
      </c>
    </row>
    <row r="91" spans="1:5" ht="12.75">
      <c r="A91" s="36" t="s">
        <v>58</v>
      </c>
      <c r="E91" s="37" t="s">
        <v>54</v>
      </c>
    </row>
    <row r="92" spans="1:5" ht="25.5">
      <c r="A92" s="38" t="s">
        <v>59</v>
      </c>
      <c r="E92" s="39" t="s">
        <v>3176</v>
      </c>
    </row>
    <row r="93" spans="1:5" ht="25.5">
      <c r="A93" t="s">
        <v>61</v>
      </c>
      <c r="E93" s="37" t="s">
        <v>3177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0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f>
      </c>
      <c t="s">
        <v>26</v>
      </c>
    </row>
    <row r="3" spans="1:16" ht="15" customHeight="1">
      <c r="A3" t="s">
        <v>12</v>
      </c>
      <c s="12" t="s">
        <v>14</v>
      </c>
      <c s="13" t="s">
        <v>15</v>
      </c>
      <c s="1"/>
      <c s="14" t="s">
        <v>16</v>
      </c>
      <c s="1"/>
      <c s="9"/>
      <c s="8" t="s">
        <v>3179</v>
      </c>
      <c s="43">
        <f>0+I9</f>
      </c>
      <c s="10"/>
      <c r="O3" t="s">
        <v>23</v>
      </c>
      <c t="s">
        <v>27</v>
      </c>
    </row>
    <row r="4" spans="1:16" ht="15" customHeight="1">
      <c r="A4" t="s">
        <v>17</v>
      </c>
      <c s="12" t="s">
        <v>18</v>
      </c>
      <c s="13" t="s">
        <v>3178</v>
      </c>
      <c s="1"/>
      <c s="14" t="s">
        <v>2731</v>
      </c>
      <c s="1"/>
      <c s="1"/>
      <c s="11"/>
      <c s="11"/>
      <c s="1"/>
      <c r="O4" t="s">
        <v>24</v>
      </c>
      <c t="s">
        <v>27</v>
      </c>
    </row>
    <row r="5" spans="1:16" ht="12.75" customHeight="1">
      <c r="A5" t="s">
        <v>21</v>
      </c>
      <c s="16" t="s">
        <v>22</v>
      </c>
      <c s="17" t="s">
        <v>3179</v>
      </c>
      <c s="6"/>
      <c s="18" t="s">
        <v>3180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0+I10+I14+I18+I22+I26+I30+I34+I38+I42+I46+I50+I54+I58+I62+I66+I70+I74+I78+I82+I86+I90+I94+I98+I102+I106</f>
      </c>
      <c>
        <f>0+O10+O14+O18+O22+O26+O30+O34+O38+O42+O46+O50+O54+O58+O62+O66+O70+O74+O78+O82+O86+O90+O94+O98+O102+O106</f>
      </c>
    </row>
    <row r="10" spans="1:16" ht="38.25">
      <c r="A10" s="26" t="s">
        <v>52</v>
      </c>
      <c s="31" t="s">
        <v>33</v>
      </c>
      <c s="31" t="s">
        <v>658</v>
      </c>
      <c s="26" t="s">
        <v>659</v>
      </c>
      <c s="32" t="s">
        <v>3182</v>
      </c>
      <c s="33" t="s">
        <v>182</v>
      </c>
      <c s="34">
        <v>20857.177</v>
      </c>
      <c s="35">
        <v>0</v>
      </c>
      <c s="35">
        <f>ROUND(ROUND(H10,2)*ROUND(G10,3),2)</f>
      </c>
      <c s="33" t="s">
        <v>325</v>
      </c>
      <c r="O10">
        <f>(I10*21)/100</f>
      </c>
      <c t="s">
        <v>27</v>
      </c>
    </row>
    <row r="11" spans="1:5" ht="12.75">
      <c r="A11" s="36" t="s">
        <v>58</v>
      </c>
      <c r="E11" s="37" t="s">
        <v>183</v>
      </c>
    </row>
    <row r="12" spans="1:5" ht="409.5">
      <c r="A12" s="38" t="s">
        <v>59</v>
      </c>
      <c r="E12" s="39" t="s">
        <v>3183</v>
      </c>
    </row>
    <row r="13" spans="1:5" ht="102">
      <c r="A13" t="s">
        <v>61</v>
      </c>
      <c r="E13" s="37" t="s">
        <v>185</v>
      </c>
    </row>
    <row r="14" spans="1:16" ht="25.5">
      <c r="A14" s="26" t="s">
        <v>52</v>
      </c>
      <c s="31" t="s">
        <v>27</v>
      </c>
      <c s="31" t="s">
        <v>1096</v>
      </c>
      <c s="26" t="s">
        <v>290</v>
      </c>
      <c s="32" t="s">
        <v>3184</v>
      </c>
      <c s="33" t="s">
        <v>182</v>
      </c>
      <c s="34">
        <v>13256.536</v>
      </c>
      <c s="35">
        <v>0</v>
      </c>
      <c s="35">
        <f>ROUND(ROUND(H14,2)*ROUND(G14,3),2)</f>
      </c>
      <c s="33" t="s">
        <v>325</v>
      </c>
      <c r="O14">
        <f>(I14*21)/100</f>
      </c>
      <c t="s">
        <v>27</v>
      </c>
    </row>
    <row r="15" spans="1:5" ht="12.75">
      <c r="A15" s="36" t="s">
        <v>58</v>
      </c>
      <c r="E15" s="37" t="s">
        <v>183</v>
      </c>
    </row>
    <row r="16" spans="1:5" ht="255">
      <c r="A16" s="38" t="s">
        <v>59</v>
      </c>
      <c r="E16" s="39" t="s">
        <v>1098</v>
      </c>
    </row>
    <row r="17" spans="1:5" ht="89.25">
      <c r="A17" t="s">
        <v>61</v>
      </c>
      <c r="E17" s="37" t="s">
        <v>1099</v>
      </c>
    </row>
    <row r="18" spans="1:16" ht="38.25">
      <c r="A18" s="26" t="s">
        <v>52</v>
      </c>
      <c s="31" t="s">
        <v>26</v>
      </c>
      <c s="31" t="s">
        <v>179</v>
      </c>
      <c s="26" t="s">
        <v>180</v>
      </c>
      <c s="32" t="s">
        <v>3185</v>
      </c>
      <c s="33" t="s">
        <v>182</v>
      </c>
      <c s="34">
        <v>82.27</v>
      </c>
      <c s="35">
        <v>0</v>
      </c>
      <c s="35">
        <f>ROUND(ROUND(H18,2)*ROUND(G18,3),2)</f>
      </c>
      <c s="33" t="s">
        <v>65</v>
      </c>
      <c r="O18">
        <f>(I18*21)/100</f>
      </c>
      <c t="s">
        <v>27</v>
      </c>
    </row>
    <row r="19" spans="1:5" ht="12.75">
      <c r="A19" s="36" t="s">
        <v>58</v>
      </c>
      <c r="E19" s="37" t="s">
        <v>183</v>
      </c>
    </row>
    <row r="20" spans="1:5" ht="63.75">
      <c r="A20" s="38" t="s">
        <v>59</v>
      </c>
      <c r="E20" s="39" t="s">
        <v>3186</v>
      </c>
    </row>
    <row r="21" spans="1:5" ht="102">
      <c r="A21" t="s">
        <v>61</v>
      </c>
      <c r="E21" s="37" t="s">
        <v>185</v>
      </c>
    </row>
    <row r="22" spans="1:16" ht="38.25">
      <c r="A22" s="26" t="s">
        <v>52</v>
      </c>
      <c s="31" t="s">
        <v>37</v>
      </c>
      <c s="31" t="s">
        <v>2316</v>
      </c>
      <c s="26" t="s">
        <v>2317</v>
      </c>
      <c s="32" t="s">
        <v>3187</v>
      </c>
      <c s="33" t="s">
        <v>182</v>
      </c>
      <c s="34">
        <v>3558.629</v>
      </c>
      <c s="35">
        <v>0</v>
      </c>
      <c s="35">
        <f>ROUND(ROUND(H22,2)*ROUND(G22,3),2)</f>
      </c>
      <c s="33" t="s">
        <v>65</v>
      </c>
      <c r="O22">
        <f>(I22*21)/100</f>
      </c>
      <c t="s">
        <v>27</v>
      </c>
    </row>
    <row r="23" spans="1:5" ht="12.75">
      <c r="A23" s="36" t="s">
        <v>58</v>
      </c>
      <c r="E23" s="37" t="s">
        <v>183</v>
      </c>
    </row>
    <row r="24" spans="1:5" ht="89.25">
      <c r="A24" s="38" t="s">
        <v>59</v>
      </c>
      <c r="E24" s="39" t="s">
        <v>3188</v>
      </c>
    </row>
    <row r="25" spans="1:5" ht="102">
      <c r="A25" t="s">
        <v>61</v>
      </c>
      <c r="E25" s="37" t="s">
        <v>3189</v>
      </c>
    </row>
    <row r="26" spans="1:16" ht="25.5">
      <c r="A26" s="26" t="s">
        <v>52</v>
      </c>
      <c s="31" t="s">
        <v>39</v>
      </c>
      <c s="31" t="s">
        <v>662</v>
      </c>
      <c s="26" t="s">
        <v>663</v>
      </c>
      <c s="32" t="s">
        <v>3190</v>
      </c>
      <c s="33" t="s">
        <v>182</v>
      </c>
      <c s="34">
        <v>1225.196</v>
      </c>
      <c s="35">
        <v>0</v>
      </c>
      <c s="35">
        <f>ROUND(ROUND(H26,2)*ROUND(G26,3),2)</f>
      </c>
      <c s="33" t="s">
        <v>325</v>
      </c>
      <c r="O26">
        <f>(I26*21)/100</f>
      </c>
      <c t="s">
        <v>27</v>
      </c>
    </row>
    <row r="27" spans="1:5" ht="12.75">
      <c r="A27" s="36" t="s">
        <v>58</v>
      </c>
      <c r="E27" s="37" t="s">
        <v>183</v>
      </c>
    </row>
    <row r="28" spans="1:5" ht="165.75">
      <c r="A28" s="38" t="s">
        <v>59</v>
      </c>
      <c r="E28" s="39" t="s">
        <v>3191</v>
      </c>
    </row>
    <row r="29" spans="1:5" ht="102">
      <c r="A29" t="s">
        <v>61</v>
      </c>
      <c r="E29" s="37" t="s">
        <v>185</v>
      </c>
    </row>
    <row r="30" spans="1:16" ht="38.25">
      <c r="A30" s="26" t="s">
        <v>52</v>
      </c>
      <c s="31" t="s">
        <v>41</v>
      </c>
      <c s="31" t="s">
        <v>322</v>
      </c>
      <c s="26" t="s">
        <v>323</v>
      </c>
      <c s="32" t="s">
        <v>3192</v>
      </c>
      <c s="33" t="s">
        <v>182</v>
      </c>
      <c s="34">
        <v>829.233</v>
      </c>
      <c s="35">
        <v>0</v>
      </c>
      <c s="35">
        <f>ROUND(ROUND(H30,2)*ROUND(G30,3),2)</f>
      </c>
      <c s="33" t="s">
        <v>325</v>
      </c>
      <c r="O30">
        <f>(I30*21)/100</f>
      </c>
      <c t="s">
        <v>27</v>
      </c>
    </row>
    <row r="31" spans="1:5" ht="12.75">
      <c r="A31" s="36" t="s">
        <v>58</v>
      </c>
      <c r="E31" s="37" t="s">
        <v>183</v>
      </c>
    </row>
    <row r="32" spans="1:5" ht="409.5">
      <c r="A32" s="38" t="s">
        <v>59</v>
      </c>
      <c r="E32" s="39" t="s">
        <v>3193</v>
      </c>
    </row>
    <row r="33" spans="1:5" ht="102">
      <c r="A33" t="s">
        <v>61</v>
      </c>
      <c r="E33" s="37" t="s">
        <v>185</v>
      </c>
    </row>
    <row r="34" spans="1:16" ht="25.5">
      <c r="A34" s="26" t="s">
        <v>52</v>
      </c>
      <c s="31" t="s">
        <v>90</v>
      </c>
      <c s="31" t="s">
        <v>327</v>
      </c>
      <c s="26" t="s">
        <v>328</v>
      </c>
      <c s="32" t="s">
        <v>3194</v>
      </c>
      <c s="33" t="s">
        <v>182</v>
      </c>
      <c s="34">
        <v>392.7</v>
      </c>
      <c s="35">
        <v>0</v>
      </c>
      <c s="35">
        <f>ROUND(ROUND(H34,2)*ROUND(G34,3),2)</f>
      </c>
      <c s="33" t="s">
        <v>325</v>
      </c>
      <c r="O34">
        <f>(I34*21)/100</f>
      </c>
      <c t="s">
        <v>27</v>
      </c>
    </row>
    <row r="35" spans="1:5" ht="12.75">
      <c r="A35" s="36" t="s">
        <v>58</v>
      </c>
      <c r="E35" s="37" t="s">
        <v>183</v>
      </c>
    </row>
    <row r="36" spans="1:5" ht="25.5">
      <c r="A36" s="38" t="s">
        <v>59</v>
      </c>
      <c r="E36" s="39" t="s">
        <v>3195</v>
      </c>
    </row>
    <row r="37" spans="1:5" ht="102">
      <c r="A37" t="s">
        <v>61</v>
      </c>
      <c r="E37" s="37" t="s">
        <v>185</v>
      </c>
    </row>
    <row r="38" spans="1:16" ht="38.25">
      <c r="A38" s="26" t="s">
        <v>52</v>
      </c>
      <c s="31" t="s">
        <v>95</v>
      </c>
      <c s="31" t="s">
        <v>498</v>
      </c>
      <c s="26" t="s">
        <v>499</v>
      </c>
      <c s="32" t="s">
        <v>3196</v>
      </c>
      <c s="33" t="s">
        <v>182</v>
      </c>
      <c s="34">
        <v>4.43</v>
      </c>
      <c s="35">
        <v>0</v>
      </c>
      <c s="35">
        <f>ROUND(ROUND(H38,2)*ROUND(G38,3),2)</f>
      </c>
      <c s="33" t="s">
        <v>65</v>
      </c>
      <c r="O38">
        <f>(I38*21)/100</f>
      </c>
      <c t="s">
        <v>27</v>
      </c>
    </row>
    <row r="39" spans="1:5" ht="12.75">
      <c r="A39" s="36" t="s">
        <v>58</v>
      </c>
      <c r="E39" s="37" t="s">
        <v>183</v>
      </c>
    </row>
    <row r="40" spans="1:5" ht="89.25">
      <c r="A40" s="38" t="s">
        <v>59</v>
      </c>
      <c r="E40" s="39" t="s">
        <v>3197</v>
      </c>
    </row>
    <row r="41" spans="1:5" ht="102">
      <c r="A41" t="s">
        <v>61</v>
      </c>
      <c r="E41" s="37" t="s">
        <v>3189</v>
      </c>
    </row>
    <row r="42" spans="1:16" ht="38.25">
      <c r="A42" s="26" t="s">
        <v>52</v>
      </c>
      <c s="31" t="s">
        <v>44</v>
      </c>
      <c s="31" t="s">
        <v>503</v>
      </c>
      <c s="26" t="s">
        <v>504</v>
      </c>
      <c s="32" t="s">
        <v>3198</v>
      </c>
      <c s="33" t="s">
        <v>182</v>
      </c>
      <c s="34">
        <v>2.783</v>
      </c>
      <c s="35">
        <v>0</v>
      </c>
      <c s="35">
        <f>ROUND(ROUND(H42,2)*ROUND(G42,3),2)</f>
      </c>
      <c s="33" t="s">
        <v>65</v>
      </c>
      <c r="O42">
        <f>(I42*21)/100</f>
      </c>
      <c t="s">
        <v>27</v>
      </c>
    </row>
    <row r="43" spans="1:5" ht="12.75">
      <c r="A43" s="36" t="s">
        <v>58</v>
      </c>
      <c r="E43" s="37" t="s">
        <v>183</v>
      </c>
    </row>
    <row r="44" spans="1:5" ht="25.5">
      <c r="A44" s="38" t="s">
        <v>59</v>
      </c>
      <c r="E44" s="39" t="s">
        <v>3199</v>
      </c>
    </row>
    <row r="45" spans="1:5" ht="102">
      <c r="A45" t="s">
        <v>61</v>
      </c>
      <c r="E45" s="37" t="s">
        <v>3189</v>
      </c>
    </row>
    <row r="46" spans="1:16" ht="38.25">
      <c r="A46" s="26" t="s">
        <v>52</v>
      </c>
      <c s="31" t="s">
        <v>46</v>
      </c>
      <c s="31" t="s">
        <v>331</v>
      </c>
      <c s="26" t="s">
        <v>332</v>
      </c>
      <c s="32" t="s">
        <v>3200</v>
      </c>
      <c s="33" t="s">
        <v>182</v>
      </c>
      <c s="34">
        <v>46.5</v>
      </c>
      <c s="35">
        <v>0</v>
      </c>
      <c s="35">
        <f>ROUND(ROUND(H46,2)*ROUND(G46,3),2)</f>
      </c>
      <c s="33" t="s">
        <v>325</v>
      </c>
      <c r="O46">
        <f>(I46*21)/100</f>
      </c>
      <c t="s">
        <v>27</v>
      </c>
    </row>
    <row r="47" spans="1:5" ht="12.75">
      <c r="A47" s="36" t="s">
        <v>58</v>
      </c>
      <c r="E47" s="37" t="s">
        <v>183</v>
      </c>
    </row>
    <row r="48" spans="1:5" ht="25.5">
      <c r="A48" s="38" t="s">
        <v>59</v>
      </c>
      <c r="E48" s="39" t="s">
        <v>3201</v>
      </c>
    </row>
    <row r="49" spans="1:5" ht="102">
      <c r="A49" t="s">
        <v>61</v>
      </c>
      <c r="E49" s="37" t="s">
        <v>185</v>
      </c>
    </row>
    <row r="50" spans="1:16" ht="38.25">
      <c r="A50" s="26" t="s">
        <v>52</v>
      </c>
      <c s="31" t="s">
        <v>48</v>
      </c>
      <c s="31" t="s">
        <v>2736</v>
      </c>
      <c s="26" t="s">
        <v>2737</v>
      </c>
      <c s="32" t="s">
        <v>3202</v>
      </c>
      <c s="33" t="s">
        <v>182</v>
      </c>
      <c s="34">
        <v>11.16</v>
      </c>
      <c s="35">
        <v>0</v>
      </c>
      <c s="35">
        <f>ROUND(ROUND(H50,2)*ROUND(G50,3),2)</f>
      </c>
      <c s="33" t="s">
        <v>65</v>
      </c>
      <c r="O50">
        <f>(I50*21)/100</f>
      </c>
      <c t="s">
        <v>27</v>
      </c>
    </row>
    <row r="51" spans="1:5" ht="12.75">
      <c r="A51" s="36" t="s">
        <v>58</v>
      </c>
      <c r="E51" s="37" t="s">
        <v>183</v>
      </c>
    </row>
    <row r="52" spans="1:5" ht="140.25">
      <c r="A52" s="38" t="s">
        <v>59</v>
      </c>
      <c r="E52" s="39" t="s">
        <v>3203</v>
      </c>
    </row>
    <row r="53" spans="1:5" ht="102">
      <c r="A53" t="s">
        <v>61</v>
      </c>
      <c r="E53" s="37" t="s">
        <v>185</v>
      </c>
    </row>
    <row r="54" spans="1:16" ht="38.25">
      <c r="A54" s="26" t="s">
        <v>52</v>
      </c>
      <c s="31" t="s">
        <v>111</v>
      </c>
      <c s="31" t="s">
        <v>335</v>
      </c>
      <c s="26" t="s">
        <v>336</v>
      </c>
      <c s="32" t="s">
        <v>3204</v>
      </c>
      <c s="33" t="s">
        <v>182</v>
      </c>
      <c s="34">
        <v>0.105</v>
      </c>
      <c s="35">
        <v>0</v>
      </c>
      <c s="35">
        <f>ROUND(ROUND(H54,2)*ROUND(G54,3),2)</f>
      </c>
      <c s="33" t="s">
        <v>325</v>
      </c>
      <c r="O54">
        <f>(I54*21)/100</f>
      </c>
      <c t="s">
        <v>27</v>
      </c>
    </row>
    <row r="55" spans="1:5" ht="12.75">
      <c r="A55" s="36" t="s">
        <v>58</v>
      </c>
      <c r="E55" s="37" t="s">
        <v>183</v>
      </c>
    </row>
    <row r="56" spans="1:5" ht="25.5">
      <c r="A56" s="38" t="s">
        <v>59</v>
      </c>
      <c r="E56" s="39" t="s">
        <v>3205</v>
      </c>
    </row>
    <row r="57" spans="1:5" ht="102">
      <c r="A57" t="s">
        <v>61</v>
      </c>
      <c r="E57" s="37" t="s">
        <v>185</v>
      </c>
    </row>
    <row r="58" spans="1:16" ht="25.5">
      <c r="A58" s="26" t="s">
        <v>52</v>
      </c>
      <c s="31" t="s">
        <v>115</v>
      </c>
      <c s="31" t="s">
        <v>339</v>
      </c>
      <c s="26" t="s">
        <v>340</v>
      </c>
      <c s="32" t="s">
        <v>3206</v>
      </c>
      <c s="33" t="s">
        <v>182</v>
      </c>
      <c s="34">
        <v>5.955</v>
      </c>
      <c s="35">
        <v>0</v>
      </c>
      <c s="35">
        <f>ROUND(ROUND(H58,2)*ROUND(G58,3),2)</f>
      </c>
      <c s="33" t="s">
        <v>325</v>
      </c>
      <c r="O58">
        <f>(I58*21)/100</f>
      </c>
      <c t="s">
        <v>27</v>
      </c>
    </row>
    <row r="59" spans="1:5" ht="12.75">
      <c r="A59" s="36" t="s">
        <v>58</v>
      </c>
      <c r="E59" s="37" t="s">
        <v>183</v>
      </c>
    </row>
    <row r="60" spans="1:5" ht="25.5">
      <c r="A60" s="38" t="s">
        <v>59</v>
      </c>
      <c r="E60" s="39" t="s">
        <v>3207</v>
      </c>
    </row>
    <row r="61" spans="1:5" ht="102">
      <c r="A61" t="s">
        <v>61</v>
      </c>
      <c r="E61" s="37" t="s">
        <v>185</v>
      </c>
    </row>
    <row r="62" spans="1:16" ht="38.25">
      <c r="A62" s="26" t="s">
        <v>52</v>
      </c>
      <c s="31" t="s">
        <v>119</v>
      </c>
      <c s="31" t="s">
        <v>2583</v>
      </c>
      <c s="26" t="s">
        <v>2584</v>
      </c>
      <c s="32" t="s">
        <v>3208</v>
      </c>
      <c s="33" t="s">
        <v>182</v>
      </c>
      <c s="34">
        <v>0.528</v>
      </c>
      <c s="35">
        <v>0</v>
      </c>
      <c s="35">
        <f>ROUND(ROUND(H62,2)*ROUND(G62,3),2)</f>
      </c>
      <c s="33" t="s">
        <v>65</v>
      </c>
      <c r="O62">
        <f>(I62*21)/100</f>
      </c>
      <c t="s">
        <v>27</v>
      </c>
    </row>
    <row r="63" spans="1:5" ht="12.75">
      <c r="A63" s="36" t="s">
        <v>58</v>
      </c>
      <c r="E63" s="37" t="s">
        <v>183</v>
      </c>
    </row>
    <row r="64" spans="1:5" ht="63.75">
      <c r="A64" s="38" t="s">
        <v>59</v>
      </c>
      <c r="E64" s="39" t="s">
        <v>3209</v>
      </c>
    </row>
    <row r="65" spans="1:5" ht="63.75">
      <c r="A65" t="s">
        <v>61</v>
      </c>
      <c r="E65" s="37" t="s">
        <v>2580</v>
      </c>
    </row>
    <row r="66" spans="1:16" ht="25.5">
      <c r="A66" s="26" t="s">
        <v>52</v>
      </c>
      <c s="31" t="s">
        <v>123</v>
      </c>
      <c s="31" t="s">
        <v>1760</v>
      </c>
      <c s="26" t="s">
        <v>1761</v>
      </c>
      <c s="32" t="s">
        <v>3210</v>
      </c>
      <c s="33" t="s">
        <v>182</v>
      </c>
      <c s="34">
        <v>0.015</v>
      </c>
      <c s="35">
        <v>0</v>
      </c>
      <c s="35">
        <f>ROUND(ROUND(H66,2)*ROUND(G66,3),2)</f>
      </c>
      <c s="33" t="s">
        <v>3211</v>
      </c>
      <c r="O66">
        <f>(I66*21)/100</f>
      </c>
      <c t="s">
        <v>27</v>
      </c>
    </row>
    <row r="67" spans="1:5" ht="12.75">
      <c r="A67" s="36" t="s">
        <v>58</v>
      </c>
      <c r="E67" s="37" t="s">
        <v>54</v>
      </c>
    </row>
    <row r="68" spans="1:5" ht="25.5">
      <c r="A68" s="38" t="s">
        <v>59</v>
      </c>
      <c r="E68" s="39" t="s">
        <v>3212</v>
      </c>
    </row>
    <row r="69" spans="1:5" ht="102">
      <c r="A69" t="s">
        <v>61</v>
      </c>
      <c r="E69" s="37" t="s">
        <v>185</v>
      </c>
    </row>
    <row r="70" spans="1:16" ht="38.25">
      <c r="A70" s="26" t="s">
        <v>52</v>
      </c>
      <c s="31" t="s">
        <v>129</v>
      </c>
      <c s="31" t="s">
        <v>224</v>
      </c>
      <c s="26" t="s">
        <v>225</v>
      </c>
      <c s="32" t="s">
        <v>3213</v>
      </c>
      <c s="33" t="s">
        <v>182</v>
      </c>
      <c s="34">
        <v>0.072</v>
      </c>
      <c s="35">
        <v>0</v>
      </c>
      <c s="35">
        <f>ROUND(ROUND(H70,2)*ROUND(G70,3),2)</f>
      </c>
      <c s="33" t="s">
        <v>65</v>
      </c>
      <c r="O70">
        <f>(I70*21)/100</f>
      </c>
      <c t="s">
        <v>27</v>
      </c>
    </row>
    <row r="71" spans="1:5" ht="12.75">
      <c r="A71" s="36" t="s">
        <v>58</v>
      </c>
      <c r="E71" s="37" t="s">
        <v>183</v>
      </c>
    </row>
    <row r="72" spans="1:5" ht="89.25">
      <c r="A72" s="38" t="s">
        <v>59</v>
      </c>
      <c r="E72" s="39" t="s">
        <v>3214</v>
      </c>
    </row>
    <row r="73" spans="1:5" ht="102">
      <c r="A73" t="s">
        <v>61</v>
      </c>
      <c r="E73" s="37" t="s">
        <v>185</v>
      </c>
    </row>
    <row r="74" spans="1:16" ht="25.5">
      <c r="A74" s="26" t="s">
        <v>52</v>
      </c>
      <c s="31" t="s">
        <v>133</v>
      </c>
      <c s="31" t="s">
        <v>669</v>
      </c>
      <c s="26" t="s">
        <v>670</v>
      </c>
      <c s="32" t="s">
        <v>3215</v>
      </c>
      <c s="33" t="s">
        <v>182</v>
      </c>
      <c s="34">
        <v>4595.687</v>
      </c>
      <c s="35">
        <v>0</v>
      </c>
      <c s="35">
        <f>ROUND(ROUND(H74,2)*ROUND(G74,3),2)</f>
      </c>
      <c s="33" t="s">
        <v>325</v>
      </c>
      <c r="O74">
        <f>(I74*21)/100</f>
      </c>
      <c t="s">
        <v>27</v>
      </c>
    </row>
    <row r="75" spans="1:5" ht="12.75">
      <c r="A75" s="36" t="s">
        <v>58</v>
      </c>
      <c r="E75" s="37" t="s">
        <v>183</v>
      </c>
    </row>
    <row r="76" spans="1:5" ht="191.25">
      <c r="A76" s="38" t="s">
        <v>59</v>
      </c>
      <c r="E76" s="39" t="s">
        <v>3216</v>
      </c>
    </row>
    <row r="77" spans="1:5" ht="102">
      <c r="A77" t="s">
        <v>61</v>
      </c>
      <c r="E77" s="37" t="s">
        <v>185</v>
      </c>
    </row>
    <row r="78" spans="1:16" ht="38.25">
      <c r="A78" s="26" t="s">
        <v>52</v>
      </c>
      <c s="31" t="s">
        <v>137</v>
      </c>
      <c s="31" t="s">
        <v>3009</v>
      </c>
      <c s="26" t="s">
        <v>3010</v>
      </c>
      <c s="32" t="s">
        <v>3217</v>
      </c>
      <c s="33" t="s">
        <v>182</v>
      </c>
      <c s="34">
        <v>819.94</v>
      </c>
      <c s="35">
        <v>0</v>
      </c>
      <c s="35">
        <f>ROUND(ROUND(H78,2)*ROUND(G78,3),2)</f>
      </c>
      <c s="33" t="s">
        <v>325</v>
      </c>
      <c r="O78">
        <f>(I78*21)/100</f>
      </c>
      <c t="s">
        <v>27</v>
      </c>
    </row>
    <row r="79" spans="1:5" ht="12.75">
      <c r="A79" s="36" t="s">
        <v>58</v>
      </c>
      <c r="E79" s="37" t="s">
        <v>183</v>
      </c>
    </row>
    <row r="80" spans="1:5" ht="63.75">
      <c r="A80" s="38" t="s">
        <v>59</v>
      </c>
      <c r="E80" s="39" t="s">
        <v>3218</v>
      </c>
    </row>
    <row r="81" spans="1:5" ht="255">
      <c r="A81" t="s">
        <v>61</v>
      </c>
      <c r="E81" s="37" t="s">
        <v>3007</v>
      </c>
    </row>
    <row r="82" spans="1:16" ht="25.5">
      <c r="A82" s="26" t="s">
        <v>52</v>
      </c>
      <c s="31" t="s">
        <v>141</v>
      </c>
      <c s="31" t="s">
        <v>228</v>
      </c>
      <c s="26" t="s">
        <v>229</v>
      </c>
      <c s="32" t="s">
        <v>3219</v>
      </c>
      <c s="33" t="s">
        <v>182</v>
      </c>
      <c s="34">
        <v>0.605</v>
      </c>
      <c s="35">
        <v>0</v>
      </c>
      <c s="35">
        <f>ROUND(ROUND(H82,2)*ROUND(G82,3),2)</f>
      </c>
      <c s="33" t="s">
        <v>65</v>
      </c>
      <c r="O82">
        <f>(I82*21)/100</f>
      </c>
      <c t="s">
        <v>27</v>
      </c>
    </row>
    <row r="83" spans="1:5" ht="12.75">
      <c r="A83" s="36" t="s">
        <v>58</v>
      </c>
      <c r="E83" s="37" t="s">
        <v>183</v>
      </c>
    </row>
    <row r="84" spans="1:5" ht="165.75">
      <c r="A84" s="38" t="s">
        <v>59</v>
      </c>
      <c r="E84" s="39" t="s">
        <v>3220</v>
      </c>
    </row>
    <row r="85" spans="1:5" ht="102">
      <c r="A85" t="s">
        <v>61</v>
      </c>
      <c r="E85" s="37" t="s">
        <v>185</v>
      </c>
    </row>
    <row r="86" spans="1:16" ht="38.25">
      <c r="A86" s="26" t="s">
        <v>52</v>
      </c>
      <c s="31" t="s">
        <v>145</v>
      </c>
      <c s="31" t="s">
        <v>3088</v>
      </c>
      <c s="26" t="s">
        <v>3089</v>
      </c>
      <c s="32" t="s">
        <v>3221</v>
      </c>
      <c s="33" t="s">
        <v>182</v>
      </c>
      <c s="34">
        <v>0.711</v>
      </c>
      <c s="35">
        <v>0</v>
      </c>
      <c s="35">
        <f>ROUND(ROUND(H86,2)*ROUND(G86,3),2)</f>
      </c>
      <c s="33" t="s">
        <v>65</v>
      </c>
      <c r="O86">
        <f>(I86*21)/100</f>
      </c>
      <c t="s">
        <v>27</v>
      </c>
    </row>
    <row r="87" spans="1:5" ht="12.75">
      <c r="A87" s="36" t="s">
        <v>58</v>
      </c>
      <c r="E87" s="37" t="s">
        <v>183</v>
      </c>
    </row>
    <row r="88" spans="1:5" ht="25.5">
      <c r="A88" s="38" t="s">
        <v>59</v>
      </c>
      <c r="E88" s="39" t="s">
        <v>3222</v>
      </c>
    </row>
    <row r="89" spans="1:5" ht="102">
      <c r="A89" t="s">
        <v>61</v>
      </c>
      <c r="E89" s="37" t="s">
        <v>3189</v>
      </c>
    </row>
    <row r="90" spans="1:16" ht="38.25">
      <c r="A90" s="26" t="s">
        <v>52</v>
      </c>
      <c s="31" t="s">
        <v>149</v>
      </c>
      <c s="31" t="s">
        <v>3013</v>
      </c>
      <c s="26" t="s">
        <v>3014</v>
      </c>
      <c s="32" t="s">
        <v>3223</v>
      </c>
      <c s="33" t="s">
        <v>182</v>
      </c>
      <c s="34">
        <v>619.97</v>
      </c>
      <c s="35">
        <v>0</v>
      </c>
      <c s="35">
        <f>ROUND(ROUND(H90,2)*ROUND(G90,3),2)</f>
      </c>
      <c s="33" t="s">
        <v>325</v>
      </c>
      <c r="O90">
        <f>(I90*21)/100</f>
      </c>
      <c t="s">
        <v>27</v>
      </c>
    </row>
    <row r="91" spans="1:5" ht="12.75">
      <c r="A91" s="36" t="s">
        <v>58</v>
      </c>
      <c r="E91" s="37" t="s">
        <v>183</v>
      </c>
    </row>
    <row r="92" spans="1:5" ht="25.5">
      <c r="A92" s="38" t="s">
        <v>59</v>
      </c>
      <c r="E92" s="39" t="s">
        <v>3224</v>
      </c>
    </row>
    <row r="93" spans="1:5" ht="140.25">
      <c r="A93" t="s">
        <v>61</v>
      </c>
      <c r="E93" s="37" t="s">
        <v>3017</v>
      </c>
    </row>
    <row r="94" spans="1:16" ht="25.5">
      <c r="A94" s="26" t="s">
        <v>52</v>
      </c>
      <c s="31" t="s">
        <v>153</v>
      </c>
      <c s="31" t="s">
        <v>343</v>
      </c>
      <c s="26" t="s">
        <v>344</v>
      </c>
      <c s="32" t="s">
        <v>3225</v>
      </c>
      <c s="33" t="s">
        <v>182</v>
      </c>
      <c s="34">
        <v>12.7</v>
      </c>
      <c s="35">
        <v>0</v>
      </c>
      <c s="35">
        <f>ROUND(ROUND(H94,2)*ROUND(G94,3),2)</f>
      </c>
      <c s="33" t="s">
        <v>325</v>
      </c>
      <c r="O94">
        <f>(I94*21)/100</f>
      </c>
      <c t="s">
        <v>27</v>
      </c>
    </row>
    <row r="95" spans="1:5" ht="12.75">
      <c r="A95" s="36" t="s">
        <v>58</v>
      </c>
      <c r="E95" s="37" t="s">
        <v>183</v>
      </c>
    </row>
    <row r="96" spans="1:5" ht="63.75">
      <c r="A96" s="38" t="s">
        <v>59</v>
      </c>
      <c r="E96" s="39" t="s">
        <v>3226</v>
      </c>
    </row>
    <row r="97" spans="1:5" ht="102">
      <c r="A97" t="s">
        <v>61</v>
      </c>
      <c r="E97" s="37" t="s">
        <v>185</v>
      </c>
    </row>
    <row r="98" spans="1:16" ht="25.5">
      <c r="A98" s="26" t="s">
        <v>52</v>
      </c>
      <c s="31" t="s">
        <v>159</v>
      </c>
      <c s="31" t="s">
        <v>2740</v>
      </c>
      <c s="26" t="s">
        <v>2741</v>
      </c>
      <c s="32" t="s">
        <v>3227</v>
      </c>
      <c s="33" t="s">
        <v>182</v>
      </c>
      <c s="34">
        <v>0.061</v>
      </c>
      <c s="35">
        <v>0</v>
      </c>
      <c s="35">
        <f>ROUND(ROUND(H98,2)*ROUND(G98,3),2)</f>
      </c>
      <c s="33" t="s">
        <v>65</v>
      </c>
      <c r="O98">
        <f>(I98*21)/100</f>
      </c>
      <c t="s">
        <v>27</v>
      </c>
    </row>
    <row r="99" spans="1:5" ht="12.75">
      <c r="A99" s="36" t="s">
        <v>58</v>
      </c>
      <c r="E99" s="37" t="s">
        <v>183</v>
      </c>
    </row>
    <row r="100" spans="1:5" ht="114.75">
      <c r="A100" s="38" t="s">
        <v>59</v>
      </c>
      <c r="E100" s="39" t="s">
        <v>3228</v>
      </c>
    </row>
    <row r="101" spans="1:5" ht="102">
      <c r="A101" t="s">
        <v>61</v>
      </c>
      <c r="E101" s="37" t="s">
        <v>185</v>
      </c>
    </row>
    <row r="102" spans="1:16" ht="25.5">
      <c r="A102" s="26" t="s">
        <v>52</v>
      </c>
      <c s="31" t="s">
        <v>164</v>
      </c>
      <c s="31" t="s">
        <v>2744</v>
      </c>
      <c s="26" t="s">
        <v>2745</v>
      </c>
      <c s="32" t="s">
        <v>3229</v>
      </c>
      <c s="33" t="s">
        <v>182</v>
      </c>
      <c s="34">
        <v>0.063</v>
      </c>
      <c s="35">
        <v>0</v>
      </c>
      <c s="35">
        <f>ROUND(ROUND(H102,2)*ROUND(G102,3),2)</f>
      </c>
      <c s="33" t="s">
        <v>65</v>
      </c>
      <c r="O102">
        <f>(I102*21)/100</f>
      </c>
      <c t="s">
        <v>27</v>
      </c>
    </row>
    <row r="103" spans="1:5" ht="12.75">
      <c r="A103" s="36" t="s">
        <v>58</v>
      </c>
      <c r="E103" s="37" t="s">
        <v>183</v>
      </c>
    </row>
    <row r="104" spans="1:5" ht="114.75">
      <c r="A104" s="38" t="s">
        <v>59</v>
      </c>
      <c r="E104" s="39" t="s">
        <v>3230</v>
      </c>
    </row>
    <row r="105" spans="1:5" ht="102">
      <c r="A105" t="s">
        <v>61</v>
      </c>
      <c r="E105" s="37" t="s">
        <v>185</v>
      </c>
    </row>
    <row r="106" spans="1:16" ht="25.5">
      <c r="A106" s="26" t="s">
        <v>52</v>
      </c>
      <c s="31" t="s">
        <v>168</v>
      </c>
      <c s="31" t="s">
        <v>3104</v>
      </c>
      <c s="26" t="s">
        <v>659</v>
      </c>
      <c s="32" t="s">
        <v>3231</v>
      </c>
      <c s="33" t="s">
        <v>182</v>
      </c>
      <c s="34">
        <v>84.223</v>
      </c>
      <c s="35">
        <v>0</v>
      </c>
      <c s="35">
        <f>ROUND(ROUND(H106,2)*ROUND(G106,3),2)</f>
      </c>
      <c s="33" t="s">
        <v>65</v>
      </c>
      <c r="O106">
        <f>(I106*21)/100</f>
      </c>
      <c t="s">
        <v>27</v>
      </c>
    </row>
    <row r="107" spans="1:5" ht="12.75">
      <c r="A107" s="36" t="s">
        <v>58</v>
      </c>
      <c r="E107" s="37" t="s">
        <v>183</v>
      </c>
    </row>
    <row r="108" spans="1:5" ht="25.5">
      <c r="A108" s="38" t="s">
        <v>59</v>
      </c>
      <c r="E108" s="39" t="s">
        <v>3232</v>
      </c>
    </row>
    <row r="109" spans="1:5" ht="102">
      <c r="A109" t="s">
        <v>61</v>
      </c>
      <c r="E109"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5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0+O9+O26</f>
      </c>
      <c t="s">
        <v>26</v>
      </c>
    </row>
    <row r="3" spans="1:16" ht="15" customHeight="1">
      <c r="A3" t="s">
        <v>12</v>
      </c>
      <c s="12" t="s">
        <v>14</v>
      </c>
      <c s="13" t="s">
        <v>15</v>
      </c>
      <c s="1"/>
      <c s="14" t="s">
        <v>16</v>
      </c>
      <c s="1"/>
      <c s="9"/>
      <c s="8" t="s">
        <v>3233</v>
      </c>
      <c s="43">
        <f>0+I9+I26</f>
      </c>
      <c s="10"/>
      <c r="O3" t="s">
        <v>23</v>
      </c>
      <c t="s">
        <v>27</v>
      </c>
    </row>
    <row r="4" spans="1:16" ht="15" customHeight="1">
      <c r="A4" t="s">
        <v>17</v>
      </c>
      <c s="12" t="s">
        <v>18</v>
      </c>
      <c s="13" t="s">
        <v>3178</v>
      </c>
      <c s="1"/>
      <c s="14" t="s">
        <v>2731</v>
      </c>
      <c s="1"/>
      <c s="1"/>
      <c s="11"/>
      <c s="11"/>
      <c s="1"/>
      <c r="O4" t="s">
        <v>24</v>
      </c>
      <c t="s">
        <v>27</v>
      </c>
    </row>
    <row r="5" spans="1:16" ht="12.75" customHeight="1">
      <c r="A5" t="s">
        <v>21</v>
      </c>
      <c s="16" t="s">
        <v>22</v>
      </c>
      <c s="17" t="s">
        <v>3233</v>
      </c>
      <c s="6"/>
      <c s="18" t="s">
        <v>3234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33</v>
      </c>
      <c s="27"/>
      <c s="29" t="s">
        <v>3236</v>
      </c>
      <c s="27"/>
      <c s="27"/>
      <c s="27"/>
      <c s="30">
        <f>0+Q9</f>
      </c>
      <c s="27"/>
      <c r="O9">
        <f>0+R9</f>
      </c>
      <c r="Q9">
        <f>0+I10+I14+I18+I22</f>
      </c>
      <c>
        <f>0+O10+O14+O18+O22</f>
      </c>
    </row>
    <row r="10" spans="1:16" ht="12.75">
      <c r="A10" s="26" t="s">
        <v>52</v>
      </c>
      <c s="31" t="s">
        <v>33</v>
      </c>
      <c s="31" t="s">
        <v>3237</v>
      </c>
      <c s="26" t="s">
        <v>54</v>
      </c>
      <c s="32" t="s">
        <v>3238</v>
      </c>
      <c s="33" t="s">
        <v>294</v>
      </c>
      <c s="34">
        <v>1</v>
      </c>
      <c s="35">
        <v>0</v>
      </c>
      <c s="35">
        <f>ROUND(ROUND(H10,2)*ROUND(G10,3),2)</f>
      </c>
      <c s="33" t="s">
        <v>436</v>
      </c>
      <c r="O10">
        <f>(I10*21)/100</f>
      </c>
      <c t="s">
        <v>27</v>
      </c>
    </row>
    <row r="11" spans="1:5" ht="12.75">
      <c r="A11" s="36" t="s">
        <v>58</v>
      </c>
      <c r="E11" s="37" t="s">
        <v>3238</v>
      </c>
    </row>
    <row r="12" spans="1:5" ht="25.5">
      <c r="A12" s="38" t="s">
        <v>59</v>
      </c>
      <c r="E12" s="39" t="s">
        <v>3239</v>
      </c>
    </row>
    <row r="13" spans="1:5" ht="102">
      <c r="A13" t="s">
        <v>61</v>
      </c>
      <c r="E13" s="37" t="s">
        <v>3240</v>
      </c>
    </row>
    <row r="14" spans="1:16" ht="12.75">
      <c r="A14" s="26" t="s">
        <v>52</v>
      </c>
      <c s="31" t="s">
        <v>27</v>
      </c>
      <c s="31" t="s">
        <v>3241</v>
      </c>
      <c s="26" t="s">
        <v>54</v>
      </c>
      <c s="32" t="s">
        <v>3242</v>
      </c>
      <c s="33" t="s">
        <v>294</v>
      </c>
      <c s="34">
        <v>1</v>
      </c>
      <c s="35">
        <v>0</v>
      </c>
      <c s="35">
        <f>ROUND(ROUND(H14,2)*ROUND(G14,3),2)</f>
      </c>
      <c s="33" t="s">
        <v>436</v>
      </c>
      <c r="O14">
        <f>(I14*21)/100</f>
      </c>
      <c t="s">
        <v>27</v>
      </c>
    </row>
    <row r="15" spans="1:5" ht="12.75">
      <c r="A15" s="36" t="s">
        <v>58</v>
      </c>
      <c r="E15" s="37" t="s">
        <v>3242</v>
      </c>
    </row>
    <row r="16" spans="1:5" ht="25.5">
      <c r="A16" s="38" t="s">
        <v>59</v>
      </c>
      <c r="E16" s="39" t="s">
        <v>3239</v>
      </c>
    </row>
    <row r="17" spans="1:5" ht="114.75">
      <c r="A17" t="s">
        <v>61</v>
      </c>
      <c r="E17" s="37" t="s">
        <v>3243</v>
      </c>
    </row>
    <row r="18" spans="1:16" ht="12.75">
      <c r="A18" s="26" t="s">
        <v>52</v>
      </c>
      <c s="31" t="s">
        <v>26</v>
      </c>
      <c s="31" t="s">
        <v>3244</v>
      </c>
      <c s="26" t="s">
        <v>54</v>
      </c>
      <c s="32" t="s">
        <v>3245</v>
      </c>
      <c s="33" t="s">
        <v>294</v>
      </c>
      <c s="34">
        <v>1</v>
      </c>
      <c s="35">
        <v>0</v>
      </c>
      <c s="35">
        <f>ROUND(ROUND(H18,2)*ROUND(G18,3),2)</f>
      </c>
      <c s="33" t="s">
        <v>436</v>
      </c>
      <c r="O18">
        <f>(I18*21)/100</f>
      </c>
      <c t="s">
        <v>27</v>
      </c>
    </row>
    <row r="19" spans="1:5" ht="25.5">
      <c r="A19" s="36" t="s">
        <v>58</v>
      </c>
      <c r="E19" s="37" t="s">
        <v>3246</v>
      </c>
    </row>
    <row r="20" spans="1:5" ht="25.5">
      <c r="A20" s="38" t="s">
        <v>59</v>
      </c>
      <c r="E20" s="39" t="s">
        <v>3239</v>
      </c>
    </row>
    <row r="21" spans="1:5" ht="51">
      <c r="A21" t="s">
        <v>61</v>
      </c>
      <c r="E21" s="37" t="s">
        <v>3247</v>
      </c>
    </row>
    <row r="22" spans="1:16" ht="12.75">
      <c r="A22" s="26" t="s">
        <v>52</v>
      </c>
      <c s="31" t="s">
        <v>37</v>
      </c>
      <c s="31" t="s">
        <v>3248</v>
      </c>
      <c s="26" t="s">
        <v>54</v>
      </c>
      <c s="32" t="s">
        <v>3249</v>
      </c>
      <c s="33" t="s">
        <v>294</v>
      </c>
      <c s="34">
        <v>1</v>
      </c>
      <c s="35">
        <v>0</v>
      </c>
      <c s="35">
        <f>ROUND(ROUND(H22,2)*ROUND(G22,3),2)</f>
      </c>
      <c s="33" t="s">
        <v>436</v>
      </c>
      <c r="O22">
        <f>(I22*21)/100</f>
      </c>
      <c t="s">
        <v>27</v>
      </c>
    </row>
    <row r="23" spans="1:5" ht="12.75">
      <c r="A23" s="36" t="s">
        <v>58</v>
      </c>
      <c r="E23" s="37" t="s">
        <v>3249</v>
      </c>
    </row>
    <row r="24" spans="1:5" ht="25.5">
      <c r="A24" s="38" t="s">
        <v>59</v>
      </c>
      <c r="E24" s="39" t="s">
        <v>3239</v>
      </c>
    </row>
    <row r="25" spans="1:5" ht="102">
      <c r="A25" t="s">
        <v>61</v>
      </c>
      <c r="E25" s="37" t="s">
        <v>3250</v>
      </c>
    </row>
    <row r="26" spans="1:18" ht="12.75" customHeight="1">
      <c r="A26" s="6" t="s">
        <v>50</v>
      </c>
      <c s="6"/>
      <c s="41" t="s">
        <v>27</v>
      </c>
      <c s="6"/>
      <c s="29" t="s">
        <v>2731</v>
      </c>
      <c s="6"/>
      <c s="6"/>
      <c s="6"/>
      <c s="42">
        <f>0+Q26</f>
      </c>
      <c s="6"/>
      <c r="O26">
        <f>0+R26</f>
      </c>
      <c r="Q26">
        <f>0+I27+I31+I35+I39+I43+I47+I51+I55</f>
      </c>
      <c>
        <f>0+O27+O31+O35+O39+O43+O47+O51+O55</f>
      </c>
    </row>
    <row r="27" spans="1:16" ht="12.75">
      <c r="A27" s="26" t="s">
        <v>52</v>
      </c>
      <c s="31" t="s">
        <v>39</v>
      </c>
      <c s="31" t="s">
        <v>3251</v>
      </c>
      <c s="26" t="s">
        <v>54</v>
      </c>
      <c s="32" t="s">
        <v>3252</v>
      </c>
      <c s="33" t="s">
        <v>294</v>
      </c>
      <c s="34">
        <v>1</v>
      </c>
      <c s="35">
        <v>0</v>
      </c>
      <c s="35">
        <f>ROUND(ROUND(H27,2)*ROUND(G27,3),2)</f>
      </c>
      <c s="33" t="s">
        <v>436</v>
      </c>
      <c r="O27">
        <f>(I27*21)/100</f>
      </c>
      <c t="s">
        <v>27</v>
      </c>
    </row>
    <row r="28" spans="1:5" ht="25.5">
      <c r="A28" s="36" t="s">
        <v>58</v>
      </c>
      <c r="E28" s="37" t="s">
        <v>3253</v>
      </c>
    </row>
    <row r="29" spans="1:5" ht="25.5">
      <c r="A29" s="38" t="s">
        <v>59</v>
      </c>
      <c r="E29" s="39" t="s">
        <v>3239</v>
      </c>
    </row>
    <row r="30" spans="1:5" ht="102">
      <c r="A30" t="s">
        <v>61</v>
      </c>
      <c r="E30" s="37" t="s">
        <v>3254</v>
      </c>
    </row>
    <row r="31" spans="1:16" ht="12.75">
      <c r="A31" s="26" t="s">
        <v>52</v>
      </c>
      <c s="31" t="s">
        <v>41</v>
      </c>
      <c s="31" t="s">
        <v>3255</v>
      </c>
      <c s="26" t="s">
        <v>54</v>
      </c>
      <c s="32" t="s">
        <v>3256</v>
      </c>
      <c s="33" t="s">
        <v>294</v>
      </c>
      <c s="34">
        <v>1</v>
      </c>
      <c s="35">
        <v>0</v>
      </c>
      <c s="35">
        <f>ROUND(ROUND(H31,2)*ROUND(G31,3),2)</f>
      </c>
      <c s="33" t="s">
        <v>436</v>
      </c>
      <c r="O31">
        <f>(I31*21)/100</f>
      </c>
      <c t="s">
        <v>27</v>
      </c>
    </row>
    <row r="32" spans="1:5" ht="25.5">
      <c r="A32" s="36" t="s">
        <v>58</v>
      </c>
      <c r="E32" s="37" t="s">
        <v>3257</v>
      </c>
    </row>
    <row r="33" spans="1:5" ht="25.5">
      <c r="A33" s="38" t="s">
        <v>59</v>
      </c>
      <c r="E33" s="39" t="s">
        <v>3239</v>
      </c>
    </row>
    <row r="34" spans="1:5" ht="89.25">
      <c r="A34" t="s">
        <v>61</v>
      </c>
      <c r="E34" s="37" t="s">
        <v>3258</v>
      </c>
    </row>
    <row r="35" spans="1:16" ht="12.75">
      <c r="A35" s="26" t="s">
        <v>52</v>
      </c>
      <c s="31" t="s">
        <v>90</v>
      </c>
      <c s="31" t="s">
        <v>3259</v>
      </c>
      <c s="26" t="s">
        <v>54</v>
      </c>
      <c s="32" t="s">
        <v>3260</v>
      </c>
      <c s="33" t="s">
        <v>294</v>
      </c>
      <c s="34">
        <v>1</v>
      </c>
      <c s="35">
        <v>0</v>
      </c>
      <c s="35">
        <f>ROUND(ROUND(H35,2)*ROUND(G35,3),2)</f>
      </c>
      <c s="33" t="s">
        <v>65</v>
      </c>
      <c r="O35">
        <f>(I35*21)/100</f>
      </c>
      <c t="s">
        <v>27</v>
      </c>
    </row>
    <row r="36" spans="1:5" ht="12.75">
      <c r="A36" s="36" t="s">
        <v>58</v>
      </c>
      <c r="E36" s="37" t="s">
        <v>3260</v>
      </c>
    </row>
    <row r="37" spans="1:5" ht="25.5">
      <c r="A37" s="38" t="s">
        <v>59</v>
      </c>
      <c r="E37" s="39" t="s">
        <v>3261</v>
      </c>
    </row>
    <row r="38" spans="1:5" ht="89.25">
      <c r="A38" t="s">
        <v>61</v>
      </c>
      <c r="E38" s="37" t="s">
        <v>3262</v>
      </c>
    </row>
    <row r="39" spans="1:16" ht="12.75">
      <c r="A39" s="26" t="s">
        <v>52</v>
      </c>
      <c s="31" t="s">
        <v>95</v>
      </c>
      <c s="31" t="s">
        <v>3263</v>
      </c>
      <c s="26" t="s">
        <v>54</v>
      </c>
      <c s="32" t="s">
        <v>3264</v>
      </c>
      <c s="33" t="s">
        <v>294</v>
      </c>
      <c s="34">
        <v>1</v>
      </c>
      <c s="35">
        <v>0</v>
      </c>
      <c s="35">
        <f>ROUND(ROUND(H39,2)*ROUND(G39,3),2)</f>
      </c>
      <c s="33" t="s">
        <v>436</v>
      </c>
      <c r="O39">
        <f>(I39*21)/100</f>
      </c>
      <c t="s">
        <v>27</v>
      </c>
    </row>
    <row r="40" spans="1:5" ht="12.75">
      <c r="A40" s="36" t="s">
        <v>58</v>
      </c>
      <c r="E40" s="37" t="s">
        <v>54</v>
      </c>
    </row>
    <row r="41" spans="1:5" ht="25.5">
      <c r="A41" s="38" t="s">
        <v>59</v>
      </c>
      <c r="E41" s="39" t="s">
        <v>3239</v>
      </c>
    </row>
    <row r="42" spans="1:5" ht="76.5">
      <c r="A42" t="s">
        <v>61</v>
      </c>
      <c r="E42" s="37" t="s">
        <v>3265</v>
      </c>
    </row>
    <row r="43" spans="1:16" ht="12.75">
      <c r="A43" s="26" t="s">
        <v>52</v>
      </c>
      <c s="31" t="s">
        <v>44</v>
      </c>
      <c s="31" t="s">
        <v>3266</v>
      </c>
      <c s="26" t="s">
        <v>54</v>
      </c>
      <c s="32" t="s">
        <v>3267</v>
      </c>
      <c s="33" t="s">
        <v>294</v>
      </c>
      <c s="34">
        <v>1</v>
      </c>
      <c s="35">
        <v>0</v>
      </c>
      <c s="35">
        <f>ROUND(ROUND(H43,2)*ROUND(G43,3),2)</f>
      </c>
      <c s="33" t="s">
        <v>436</v>
      </c>
      <c r="O43">
        <f>(I43*21)/100</f>
      </c>
      <c t="s">
        <v>27</v>
      </c>
    </row>
    <row r="44" spans="1:5" ht="12.75">
      <c r="A44" s="36" t="s">
        <v>58</v>
      </c>
      <c r="E44" s="37" t="s">
        <v>54</v>
      </c>
    </row>
    <row r="45" spans="1:5" ht="25.5">
      <c r="A45" s="38" t="s">
        <v>59</v>
      </c>
      <c r="E45" s="39" t="s">
        <v>3239</v>
      </c>
    </row>
    <row r="46" spans="1:5" ht="51">
      <c r="A46" t="s">
        <v>61</v>
      </c>
      <c r="E46" s="37" t="s">
        <v>3268</v>
      </c>
    </row>
    <row r="47" spans="1:16" ht="12.75">
      <c r="A47" s="26" t="s">
        <v>52</v>
      </c>
      <c s="31" t="s">
        <v>46</v>
      </c>
      <c s="31" t="s">
        <v>3269</v>
      </c>
      <c s="26" t="s">
        <v>54</v>
      </c>
      <c s="32" t="s">
        <v>3270</v>
      </c>
      <c s="33" t="s">
        <v>294</v>
      </c>
      <c s="34">
        <v>1</v>
      </c>
      <c s="35">
        <v>0</v>
      </c>
      <c s="35">
        <f>ROUND(ROUND(H47,2)*ROUND(G47,3),2)</f>
      </c>
      <c s="33" t="s">
        <v>436</v>
      </c>
      <c r="O47">
        <f>(I47*21)/100</f>
      </c>
      <c t="s">
        <v>27</v>
      </c>
    </row>
    <row r="48" spans="1:5" ht="12.75">
      <c r="A48" s="36" t="s">
        <v>58</v>
      </c>
      <c r="E48" s="37" t="s">
        <v>54</v>
      </c>
    </row>
    <row r="49" spans="1:5" ht="25.5">
      <c r="A49" s="38" t="s">
        <v>59</v>
      </c>
      <c r="E49" s="39" t="s">
        <v>3239</v>
      </c>
    </row>
    <row r="50" spans="1:5" ht="63.75">
      <c r="A50" t="s">
        <v>61</v>
      </c>
      <c r="E50" s="37" t="s">
        <v>3271</v>
      </c>
    </row>
    <row r="51" spans="1:16" ht="12.75">
      <c r="A51" s="26" t="s">
        <v>52</v>
      </c>
      <c s="31" t="s">
        <v>48</v>
      </c>
      <c s="31" t="s">
        <v>3272</v>
      </c>
      <c s="26" t="s">
        <v>54</v>
      </c>
      <c s="32" t="s">
        <v>3273</v>
      </c>
      <c s="33" t="s">
        <v>294</v>
      </c>
      <c s="34">
        <v>1</v>
      </c>
      <c s="35">
        <v>0</v>
      </c>
      <c s="35">
        <f>ROUND(ROUND(H51,2)*ROUND(G51,3),2)</f>
      </c>
      <c s="33" t="s">
        <v>436</v>
      </c>
      <c r="O51">
        <f>(I51*21)/100</f>
      </c>
      <c t="s">
        <v>27</v>
      </c>
    </row>
    <row r="52" spans="1:5" ht="12.75">
      <c r="A52" s="36" t="s">
        <v>58</v>
      </c>
      <c r="E52" s="37" t="s">
        <v>54</v>
      </c>
    </row>
    <row r="53" spans="1:5" ht="25.5">
      <c r="A53" s="38" t="s">
        <v>59</v>
      </c>
      <c r="E53" s="39" t="s">
        <v>3239</v>
      </c>
    </row>
    <row r="54" spans="1:5" ht="51">
      <c r="A54" t="s">
        <v>61</v>
      </c>
      <c r="E54" s="37" t="s">
        <v>3274</v>
      </c>
    </row>
    <row r="55" spans="1:16" ht="12.75">
      <c r="A55" s="26" t="s">
        <v>52</v>
      </c>
      <c s="31" t="s">
        <v>111</v>
      </c>
      <c s="31" t="s">
        <v>3275</v>
      </c>
      <c s="26" t="s">
        <v>54</v>
      </c>
      <c s="32" t="s">
        <v>3276</v>
      </c>
      <c s="33" t="s">
        <v>294</v>
      </c>
      <c s="34">
        <v>1</v>
      </c>
      <c s="35">
        <v>0</v>
      </c>
      <c s="35">
        <f>ROUND(ROUND(H55,2)*ROUND(G55,3),2)</f>
      </c>
      <c s="33" t="s">
        <v>65</v>
      </c>
      <c r="O55">
        <f>(I55*21)/100</f>
      </c>
      <c t="s">
        <v>27</v>
      </c>
    </row>
    <row r="56" spans="1:5" ht="12.75">
      <c r="A56" s="36" t="s">
        <v>58</v>
      </c>
      <c r="E56" s="37" t="s">
        <v>54</v>
      </c>
    </row>
    <row r="57" spans="1:5" ht="25.5">
      <c r="A57" s="38" t="s">
        <v>59</v>
      </c>
      <c r="E57" s="39" t="s">
        <v>3261</v>
      </c>
    </row>
    <row r="58" spans="1:5" ht="127.5">
      <c r="A58" t="s">
        <v>61</v>
      </c>
      <c r="E58" s="37" t="s">
        <v>3277</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0+O9+O18</f>
      </c>
      <c t="s">
        <v>26</v>
      </c>
    </row>
    <row r="3" spans="1:16" ht="15" customHeight="1">
      <c r="A3" t="s">
        <v>12</v>
      </c>
      <c s="12" t="s">
        <v>14</v>
      </c>
      <c s="13" t="s">
        <v>15</v>
      </c>
      <c s="1"/>
      <c s="14" t="s">
        <v>16</v>
      </c>
      <c s="1"/>
      <c s="9"/>
      <c s="8" t="s">
        <v>221</v>
      </c>
      <c s="43">
        <f>0+I9+I18</f>
      </c>
      <c s="10"/>
      <c r="O3" t="s">
        <v>23</v>
      </c>
      <c t="s">
        <v>27</v>
      </c>
    </row>
    <row r="4" spans="1:16" ht="15" customHeight="1">
      <c r="A4" t="s">
        <v>17</v>
      </c>
      <c s="12" t="s">
        <v>18</v>
      </c>
      <c s="13" t="s">
        <v>219</v>
      </c>
      <c s="1"/>
      <c s="14" t="s">
        <v>220</v>
      </c>
      <c s="1"/>
      <c s="1"/>
      <c s="11"/>
      <c s="11"/>
      <c s="1"/>
      <c r="O4" t="s">
        <v>24</v>
      </c>
      <c t="s">
        <v>27</v>
      </c>
    </row>
    <row r="5" spans="1:16" ht="12.75" customHeight="1">
      <c r="A5" t="s">
        <v>21</v>
      </c>
      <c s="16" t="s">
        <v>22</v>
      </c>
      <c s="17" t="s">
        <v>221</v>
      </c>
      <c s="6"/>
      <c s="18" t="s">
        <v>222</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176</v>
      </c>
      <c s="27"/>
      <c s="29" t="s">
        <v>177</v>
      </c>
      <c s="27"/>
      <c s="27"/>
      <c s="27"/>
      <c s="30">
        <f>0+Q9</f>
      </c>
      <c s="27"/>
      <c r="O9">
        <f>0+R9</f>
      </c>
      <c r="Q9">
        <f>0+I10+I14</f>
      </c>
      <c>
        <f>0+O10+O14</f>
      </c>
    </row>
    <row r="10" spans="1:16" ht="38.25">
      <c r="A10" s="26" t="s">
        <v>52</v>
      </c>
      <c s="31" t="s">
        <v>33</v>
      </c>
      <c s="31" t="s">
        <v>224</v>
      </c>
      <c s="26" t="s">
        <v>225</v>
      </c>
      <c s="32" t="s">
        <v>226</v>
      </c>
      <c s="33" t="s">
        <v>182</v>
      </c>
      <c s="34">
        <v>0.002</v>
      </c>
      <c s="35">
        <v>0</v>
      </c>
      <c s="35">
        <f>ROUND(ROUND(H10,2)*ROUND(G10,3),2)</f>
      </c>
      <c s="33" t="s">
        <v>65</v>
      </c>
      <c r="O10">
        <f>(I10*21)/100</f>
      </c>
      <c t="s">
        <v>27</v>
      </c>
    </row>
    <row r="11" spans="1:5" ht="12.75">
      <c r="A11" s="36" t="s">
        <v>58</v>
      </c>
      <c r="E11" s="37" t="s">
        <v>183</v>
      </c>
    </row>
    <row r="12" spans="1:5" ht="12.75">
      <c r="A12" s="38" t="s">
        <v>59</v>
      </c>
      <c r="E12" s="39" t="s">
        <v>227</v>
      </c>
    </row>
    <row r="13" spans="1:5" ht="102">
      <c r="A13" t="s">
        <v>61</v>
      </c>
      <c r="E13" s="37" t="s">
        <v>185</v>
      </c>
    </row>
    <row r="14" spans="1:16" ht="25.5">
      <c r="A14" s="26" t="s">
        <v>52</v>
      </c>
      <c s="31" t="s">
        <v>27</v>
      </c>
      <c s="31" t="s">
        <v>228</v>
      </c>
      <c s="26" t="s">
        <v>229</v>
      </c>
      <c s="32" t="s">
        <v>230</v>
      </c>
      <c s="33" t="s">
        <v>182</v>
      </c>
      <c s="34">
        <v>0.001</v>
      </c>
      <c s="35">
        <v>0</v>
      </c>
      <c s="35">
        <f>ROUND(ROUND(H14,2)*ROUND(G14,3),2)</f>
      </c>
      <c s="33" t="s">
        <v>65</v>
      </c>
      <c r="O14">
        <f>(I14*21)/100</f>
      </c>
      <c t="s">
        <v>27</v>
      </c>
    </row>
    <row r="15" spans="1:5" ht="12.75">
      <c r="A15" s="36" t="s">
        <v>58</v>
      </c>
      <c r="E15" s="37" t="s">
        <v>183</v>
      </c>
    </row>
    <row r="16" spans="1:5" ht="12.75">
      <c r="A16" s="38" t="s">
        <v>59</v>
      </c>
      <c r="E16" s="39" t="s">
        <v>227</v>
      </c>
    </row>
    <row r="17" spans="1:5" ht="102">
      <c r="A17" t="s">
        <v>61</v>
      </c>
      <c r="E17" s="37" t="s">
        <v>185</v>
      </c>
    </row>
    <row r="18" spans="1:18" ht="12.75" customHeight="1">
      <c r="A18" s="6" t="s">
        <v>50</v>
      </c>
      <c s="6"/>
      <c s="41" t="s">
        <v>231</v>
      </c>
      <c s="6"/>
      <c s="29" t="s">
        <v>232</v>
      </c>
      <c s="6"/>
      <c s="6"/>
      <c s="6"/>
      <c s="42">
        <f>0+Q18</f>
      </c>
      <c s="6"/>
      <c r="O18">
        <f>0+R18</f>
      </c>
      <c r="Q18">
        <f>0+I19+I23+I27+I31+I35+I39+I43</f>
      </c>
      <c>
        <f>0+O19+O23+O27+O31+O35+O39+O43</f>
      </c>
    </row>
    <row r="19" spans="1:16" ht="12.75">
      <c r="A19" s="26" t="s">
        <v>52</v>
      </c>
      <c s="31" t="s">
        <v>26</v>
      </c>
      <c s="31" t="s">
        <v>233</v>
      </c>
      <c s="26" t="s">
        <v>54</v>
      </c>
      <c s="32" t="s">
        <v>234</v>
      </c>
      <c s="33" t="s">
        <v>82</v>
      </c>
      <c s="34">
        <v>2</v>
      </c>
      <c s="35">
        <v>0</v>
      </c>
      <c s="35">
        <f>ROUND(ROUND(H19,2)*ROUND(G19,3),2)</f>
      </c>
      <c s="33" t="s">
        <v>57</v>
      </c>
      <c r="O19">
        <f>(I19*21)/100</f>
      </c>
      <c t="s">
        <v>27</v>
      </c>
    </row>
    <row r="20" spans="1:5" ht="12.75">
      <c r="A20" s="36" t="s">
        <v>58</v>
      </c>
      <c r="E20" s="37" t="s">
        <v>54</v>
      </c>
    </row>
    <row r="21" spans="1:5" ht="12.75">
      <c r="A21" s="38" t="s">
        <v>59</v>
      </c>
      <c r="E21" s="39" t="s">
        <v>235</v>
      </c>
    </row>
    <row r="22" spans="1:5" ht="114.75">
      <c r="A22" t="s">
        <v>61</v>
      </c>
      <c r="E22" s="37" t="s">
        <v>236</v>
      </c>
    </row>
    <row r="23" spans="1:16" ht="12.75">
      <c r="A23" s="26" t="s">
        <v>52</v>
      </c>
      <c s="31" t="s">
        <v>37</v>
      </c>
      <c s="31" t="s">
        <v>237</v>
      </c>
      <c s="26" t="s">
        <v>54</v>
      </c>
      <c s="32" t="s">
        <v>238</v>
      </c>
      <c s="33" t="s">
        <v>82</v>
      </c>
      <c s="34">
        <v>2</v>
      </c>
      <c s="35">
        <v>0</v>
      </c>
      <c s="35">
        <f>ROUND(ROUND(H23,2)*ROUND(G23,3),2)</f>
      </c>
      <c s="33" t="s">
        <v>57</v>
      </c>
      <c r="O23">
        <f>(I23*21)/100</f>
      </c>
      <c t="s">
        <v>27</v>
      </c>
    </row>
    <row r="24" spans="1:5" ht="12.75">
      <c r="A24" s="36" t="s">
        <v>58</v>
      </c>
      <c r="E24" s="37" t="s">
        <v>54</v>
      </c>
    </row>
    <row r="25" spans="1:5" ht="12.75">
      <c r="A25" s="38" t="s">
        <v>59</v>
      </c>
      <c r="E25" s="39" t="s">
        <v>235</v>
      </c>
    </row>
    <row r="26" spans="1:5" ht="153">
      <c r="A26" t="s">
        <v>61</v>
      </c>
      <c r="E26" s="37" t="s">
        <v>239</v>
      </c>
    </row>
    <row r="27" spans="1:16" ht="12.75">
      <c r="A27" s="26" t="s">
        <v>52</v>
      </c>
      <c s="31" t="s">
        <v>39</v>
      </c>
      <c s="31" t="s">
        <v>240</v>
      </c>
      <c s="26" t="s">
        <v>54</v>
      </c>
      <c s="32" t="s">
        <v>241</v>
      </c>
      <c s="33" t="s">
        <v>242</v>
      </c>
      <c s="34">
        <v>1</v>
      </c>
      <c s="35">
        <v>0</v>
      </c>
      <c s="35">
        <f>ROUND(ROUND(H27,2)*ROUND(G27,3),2)</f>
      </c>
      <c s="33" t="s">
        <v>57</v>
      </c>
      <c r="O27">
        <f>(I27*21)/100</f>
      </c>
      <c t="s">
        <v>27</v>
      </c>
    </row>
    <row r="28" spans="1:5" ht="12.75">
      <c r="A28" s="36" t="s">
        <v>58</v>
      </c>
      <c r="E28" s="37" t="s">
        <v>54</v>
      </c>
    </row>
    <row r="29" spans="1:5" ht="12.75">
      <c r="A29" s="38" t="s">
        <v>59</v>
      </c>
      <c r="E29" s="39" t="s">
        <v>235</v>
      </c>
    </row>
    <row r="30" spans="1:5" ht="153">
      <c r="A30" t="s">
        <v>61</v>
      </c>
      <c r="E30" s="37" t="s">
        <v>239</v>
      </c>
    </row>
    <row r="31" spans="1:16" ht="12.75">
      <c r="A31" s="26" t="s">
        <v>52</v>
      </c>
      <c s="31" t="s">
        <v>41</v>
      </c>
      <c s="31" t="s">
        <v>243</v>
      </c>
      <c s="26" t="s">
        <v>54</v>
      </c>
      <c s="32" t="s">
        <v>244</v>
      </c>
      <c s="33" t="s">
        <v>82</v>
      </c>
      <c s="34">
        <v>2</v>
      </c>
      <c s="35">
        <v>0</v>
      </c>
      <c s="35">
        <f>ROUND(ROUND(H31,2)*ROUND(G31,3),2)</f>
      </c>
      <c s="33" t="s">
        <v>57</v>
      </c>
      <c r="O31">
        <f>(I31*21)/100</f>
      </c>
      <c t="s">
        <v>27</v>
      </c>
    </row>
    <row r="32" spans="1:5" ht="12.75">
      <c r="A32" s="36" t="s">
        <v>58</v>
      </c>
      <c r="E32" s="37" t="s">
        <v>54</v>
      </c>
    </row>
    <row r="33" spans="1:5" ht="12.75">
      <c r="A33" s="38" t="s">
        <v>59</v>
      </c>
      <c r="E33" s="39" t="s">
        <v>235</v>
      </c>
    </row>
    <row r="34" spans="1:5" ht="153">
      <c r="A34" t="s">
        <v>61</v>
      </c>
      <c r="E34" s="37" t="s">
        <v>239</v>
      </c>
    </row>
    <row r="35" spans="1:16" ht="12.75">
      <c r="A35" s="26" t="s">
        <v>52</v>
      </c>
      <c s="31" t="s">
        <v>90</v>
      </c>
      <c s="31" t="s">
        <v>245</v>
      </c>
      <c s="26" t="s">
        <v>54</v>
      </c>
      <c s="32" t="s">
        <v>246</v>
      </c>
      <c s="33" t="s">
        <v>247</v>
      </c>
      <c s="34">
        <v>1</v>
      </c>
      <c s="35">
        <v>0</v>
      </c>
      <c s="35">
        <f>ROUND(ROUND(H35,2)*ROUND(G35,3),2)</f>
      </c>
      <c s="33" t="s">
        <v>57</v>
      </c>
      <c r="O35">
        <f>(I35*21)/100</f>
      </c>
      <c t="s">
        <v>27</v>
      </c>
    </row>
    <row r="36" spans="1:5" ht="12.75">
      <c r="A36" s="36" t="s">
        <v>58</v>
      </c>
      <c r="E36" s="37" t="s">
        <v>54</v>
      </c>
    </row>
    <row r="37" spans="1:5" ht="12.75">
      <c r="A37" s="38" t="s">
        <v>59</v>
      </c>
      <c r="E37" s="39" t="s">
        <v>235</v>
      </c>
    </row>
    <row r="38" spans="1:5" ht="165.75">
      <c r="A38" t="s">
        <v>61</v>
      </c>
      <c r="E38" s="37" t="s">
        <v>248</v>
      </c>
    </row>
    <row r="39" spans="1:16" ht="12.75">
      <c r="A39" s="26" t="s">
        <v>52</v>
      </c>
      <c s="31" t="s">
        <v>95</v>
      </c>
      <c s="31" t="s">
        <v>249</v>
      </c>
      <c s="26" t="s">
        <v>54</v>
      </c>
      <c s="32" t="s">
        <v>250</v>
      </c>
      <c s="33" t="s">
        <v>242</v>
      </c>
      <c s="34">
        <v>1</v>
      </c>
      <c s="35">
        <v>0</v>
      </c>
      <c s="35">
        <f>ROUND(ROUND(H39,2)*ROUND(G39,3),2)</f>
      </c>
      <c s="33" t="s">
        <v>57</v>
      </c>
      <c r="O39">
        <f>(I39*21)/100</f>
      </c>
      <c t="s">
        <v>27</v>
      </c>
    </row>
    <row r="40" spans="1:5" ht="12.75">
      <c r="A40" s="36" t="s">
        <v>58</v>
      </c>
      <c r="E40" s="37" t="s">
        <v>54</v>
      </c>
    </row>
    <row r="41" spans="1:5" ht="12.75">
      <c r="A41" s="38" t="s">
        <v>59</v>
      </c>
      <c r="E41" s="39" t="s">
        <v>235</v>
      </c>
    </row>
    <row r="42" spans="1:5" ht="153">
      <c r="A42" t="s">
        <v>61</v>
      </c>
      <c r="E42" s="37" t="s">
        <v>239</v>
      </c>
    </row>
    <row r="43" spans="1:16" ht="12.75">
      <c r="A43" s="26" t="s">
        <v>52</v>
      </c>
      <c s="31" t="s">
        <v>44</v>
      </c>
      <c s="31" t="s">
        <v>251</v>
      </c>
      <c s="26" t="s">
        <v>54</v>
      </c>
      <c s="32" t="s">
        <v>252</v>
      </c>
      <c s="33" t="s">
        <v>82</v>
      </c>
      <c s="34">
        <v>1</v>
      </c>
      <c s="35">
        <v>0</v>
      </c>
      <c s="35">
        <f>ROUND(ROUND(H43,2)*ROUND(G43,3),2)</f>
      </c>
      <c s="33" t="s">
        <v>57</v>
      </c>
      <c r="O43">
        <f>(I43*21)/100</f>
      </c>
      <c t="s">
        <v>27</v>
      </c>
    </row>
    <row r="44" spans="1:5" ht="12.75">
      <c r="A44" s="36" t="s">
        <v>58</v>
      </c>
      <c r="E44" s="37" t="s">
        <v>54</v>
      </c>
    </row>
    <row r="45" spans="1:5" ht="12.75">
      <c r="A45" s="38" t="s">
        <v>59</v>
      </c>
      <c r="E45" s="39" t="s">
        <v>235</v>
      </c>
    </row>
    <row r="46" spans="1:5" ht="153">
      <c r="A46" t="s">
        <v>61</v>
      </c>
      <c r="E46" s="37" t="s">
        <v>239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0+O9+O42+O55+O72</f>
      </c>
      <c t="s">
        <v>26</v>
      </c>
    </row>
    <row r="3" spans="1:16" ht="15" customHeight="1">
      <c r="A3" t="s">
        <v>12</v>
      </c>
      <c s="12" t="s">
        <v>14</v>
      </c>
      <c s="13" t="s">
        <v>15</v>
      </c>
      <c s="1"/>
      <c s="14" t="s">
        <v>16</v>
      </c>
      <c s="1"/>
      <c s="9"/>
      <c s="8" t="s">
        <v>255</v>
      </c>
      <c s="43">
        <f>0+I9+I42+I55+I72</f>
      </c>
      <c s="10"/>
      <c r="O3" t="s">
        <v>23</v>
      </c>
      <c t="s">
        <v>27</v>
      </c>
    </row>
    <row r="4" spans="1:16" ht="15" customHeight="1">
      <c r="A4" t="s">
        <v>17</v>
      </c>
      <c s="12" t="s">
        <v>18</v>
      </c>
      <c s="13" t="s">
        <v>253</v>
      </c>
      <c s="1"/>
      <c s="14" t="s">
        <v>254</v>
      </c>
      <c s="1"/>
      <c s="1"/>
      <c s="11"/>
      <c s="11"/>
      <c s="1"/>
      <c r="O4" t="s">
        <v>24</v>
      </c>
      <c t="s">
        <v>27</v>
      </c>
    </row>
    <row r="5" spans="1:16" ht="12.75" customHeight="1">
      <c r="A5" t="s">
        <v>21</v>
      </c>
      <c s="16" t="s">
        <v>22</v>
      </c>
      <c s="17" t="s">
        <v>255</v>
      </c>
      <c s="6"/>
      <c s="18" t="s">
        <v>254</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257</v>
      </c>
      <c s="27"/>
      <c s="29" t="s">
        <v>258</v>
      </c>
      <c s="27"/>
      <c s="27"/>
      <c s="27"/>
      <c s="30">
        <f>0+Q9</f>
      </c>
      <c s="27"/>
      <c r="O9">
        <f>0+R9</f>
      </c>
      <c r="Q9">
        <f>0+I10+I14+I18+I22+I26+I30+I34+I38</f>
      </c>
      <c>
        <f>0+O10+O14+O18+O22+O26+O30+O34+O38</f>
      </c>
    </row>
    <row r="10" spans="1:16" ht="12.75">
      <c r="A10" s="26" t="s">
        <v>52</v>
      </c>
      <c s="31" t="s">
        <v>33</v>
      </c>
      <c s="31" t="s">
        <v>259</v>
      </c>
      <c s="26" t="s">
        <v>54</v>
      </c>
      <c s="32" t="s">
        <v>260</v>
      </c>
      <c s="33" t="s">
        <v>71</v>
      </c>
      <c s="34">
        <v>239</v>
      </c>
      <c s="35">
        <v>0</v>
      </c>
      <c s="35">
        <f>ROUND(ROUND(H10,2)*ROUND(G10,3),2)</f>
      </c>
      <c s="33" t="s">
        <v>57</v>
      </c>
      <c r="O10">
        <f>(I10*21)/100</f>
      </c>
      <c t="s">
        <v>27</v>
      </c>
    </row>
    <row r="11" spans="1:5" ht="12.75">
      <c r="A11" s="36" t="s">
        <v>58</v>
      </c>
      <c r="E11" s="37" t="s">
        <v>54</v>
      </c>
    </row>
    <row r="12" spans="1:5" ht="51">
      <c r="A12" s="38" t="s">
        <v>59</v>
      </c>
      <c r="E12" s="39" t="s">
        <v>261</v>
      </c>
    </row>
    <row r="13" spans="1:5" ht="89.25">
      <c r="A13" t="s">
        <v>61</v>
      </c>
      <c r="E13" s="37" t="s">
        <v>262</v>
      </c>
    </row>
    <row r="14" spans="1:16" ht="12.75">
      <c r="A14" s="26" t="s">
        <v>52</v>
      </c>
      <c s="31" t="s">
        <v>27</v>
      </c>
      <c s="31" t="s">
        <v>263</v>
      </c>
      <c s="26" t="s">
        <v>54</v>
      </c>
      <c s="32" t="s">
        <v>264</v>
      </c>
      <c s="33" t="s">
        <v>71</v>
      </c>
      <c s="34">
        <v>59.2</v>
      </c>
      <c s="35">
        <v>0</v>
      </c>
      <c s="35">
        <f>ROUND(ROUND(H14,2)*ROUND(G14,3),2)</f>
      </c>
      <c s="33" t="s">
        <v>57</v>
      </c>
      <c r="O14">
        <f>(I14*21)/100</f>
      </c>
      <c t="s">
        <v>27</v>
      </c>
    </row>
    <row r="15" spans="1:5" ht="12.75">
      <c r="A15" s="36" t="s">
        <v>58</v>
      </c>
      <c r="E15" s="37" t="s">
        <v>54</v>
      </c>
    </row>
    <row r="16" spans="1:5" ht="102">
      <c r="A16" s="38" t="s">
        <v>59</v>
      </c>
      <c r="E16" s="39" t="s">
        <v>265</v>
      </c>
    </row>
    <row r="17" spans="1:5" ht="89.25">
      <c r="A17" t="s">
        <v>61</v>
      </c>
      <c r="E17" s="37" t="s">
        <v>262</v>
      </c>
    </row>
    <row r="18" spans="1:16" ht="25.5">
      <c r="A18" s="26" t="s">
        <v>52</v>
      </c>
      <c s="31" t="s">
        <v>26</v>
      </c>
      <c s="31" t="s">
        <v>266</v>
      </c>
      <c s="26" t="s">
        <v>54</v>
      </c>
      <c s="32" t="s">
        <v>267</v>
      </c>
      <c s="33" t="s">
        <v>86</v>
      </c>
      <c s="34">
        <v>92</v>
      </c>
      <c s="35">
        <v>0</v>
      </c>
      <c s="35">
        <f>ROUND(ROUND(H18,2)*ROUND(G18,3),2)</f>
      </c>
      <c s="33" t="s">
        <v>57</v>
      </c>
      <c r="O18">
        <f>(I18*21)/100</f>
      </c>
      <c t="s">
        <v>27</v>
      </c>
    </row>
    <row r="19" spans="1:5" ht="12.75">
      <c r="A19" s="36" t="s">
        <v>58</v>
      </c>
      <c r="E19" s="37" t="s">
        <v>54</v>
      </c>
    </row>
    <row r="20" spans="1:5" ht="102">
      <c r="A20" s="38" t="s">
        <v>59</v>
      </c>
      <c r="E20" s="39" t="s">
        <v>268</v>
      </c>
    </row>
    <row r="21" spans="1:5" ht="344.25">
      <c r="A21" t="s">
        <v>61</v>
      </c>
      <c r="E21" s="37" t="s">
        <v>269</v>
      </c>
    </row>
    <row r="22" spans="1:16" ht="25.5">
      <c r="A22" s="26" t="s">
        <v>52</v>
      </c>
      <c s="31" t="s">
        <v>37</v>
      </c>
      <c s="31" t="s">
        <v>270</v>
      </c>
      <c s="26" t="s">
        <v>54</v>
      </c>
      <c s="32" t="s">
        <v>271</v>
      </c>
      <c s="33" t="s">
        <v>86</v>
      </c>
      <c s="34">
        <v>200</v>
      </c>
      <c s="35">
        <v>0</v>
      </c>
      <c s="35">
        <f>ROUND(ROUND(H22,2)*ROUND(G22,3),2)</f>
      </c>
      <c s="33" t="s">
        <v>57</v>
      </c>
      <c r="O22">
        <f>(I22*21)/100</f>
      </c>
      <c t="s">
        <v>27</v>
      </c>
    </row>
    <row r="23" spans="1:5" ht="12.75">
      <c r="A23" s="36" t="s">
        <v>58</v>
      </c>
      <c r="E23" s="37" t="s">
        <v>54</v>
      </c>
    </row>
    <row r="24" spans="1:5" ht="76.5">
      <c r="A24" s="38" t="s">
        <v>59</v>
      </c>
      <c r="E24" s="39" t="s">
        <v>272</v>
      </c>
    </row>
    <row r="25" spans="1:5" ht="114.75">
      <c r="A25" t="s">
        <v>61</v>
      </c>
      <c r="E25" s="37" t="s">
        <v>273</v>
      </c>
    </row>
    <row r="26" spans="1:16" ht="25.5">
      <c r="A26" s="26" t="s">
        <v>52</v>
      </c>
      <c s="31" t="s">
        <v>39</v>
      </c>
      <c s="31" t="s">
        <v>274</v>
      </c>
      <c s="26" t="s">
        <v>54</v>
      </c>
      <c s="32" t="s">
        <v>275</v>
      </c>
      <c s="33" t="s">
        <v>86</v>
      </c>
      <c s="34">
        <v>292</v>
      </c>
      <c s="35">
        <v>0</v>
      </c>
      <c s="35">
        <f>ROUND(ROUND(H26,2)*ROUND(G26,3),2)</f>
      </c>
      <c s="33" t="s">
        <v>57</v>
      </c>
      <c r="O26">
        <f>(I26*21)/100</f>
      </c>
      <c t="s">
        <v>27</v>
      </c>
    </row>
    <row r="27" spans="1:5" ht="12.75">
      <c r="A27" s="36" t="s">
        <v>58</v>
      </c>
      <c r="E27" s="37" t="s">
        <v>54</v>
      </c>
    </row>
    <row r="28" spans="1:5" ht="51">
      <c r="A28" s="38" t="s">
        <v>59</v>
      </c>
      <c r="E28" s="39" t="s">
        <v>276</v>
      </c>
    </row>
    <row r="29" spans="1:5" ht="255">
      <c r="A29" t="s">
        <v>61</v>
      </c>
      <c r="E29" s="37" t="s">
        <v>277</v>
      </c>
    </row>
    <row r="30" spans="1:16" ht="12.75">
      <c r="A30" s="26" t="s">
        <v>52</v>
      </c>
      <c s="31" t="s">
        <v>41</v>
      </c>
      <c s="31" t="s">
        <v>278</v>
      </c>
      <c s="26" t="s">
        <v>54</v>
      </c>
      <c s="32" t="s">
        <v>279</v>
      </c>
      <c s="33" t="s">
        <v>82</v>
      </c>
      <c s="34">
        <v>8</v>
      </c>
      <c s="35">
        <v>0</v>
      </c>
      <c s="35">
        <f>ROUND(ROUND(H30,2)*ROUND(G30,3),2)</f>
      </c>
      <c s="33" t="s">
        <v>57</v>
      </c>
      <c r="O30">
        <f>(I30*21)/100</f>
      </c>
      <c t="s">
        <v>27</v>
      </c>
    </row>
    <row r="31" spans="1:5" ht="12.75">
      <c r="A31" s="36" t="s">
        <v>58</v>
      </c>
      <c r="E31" s="37" t="s">
        <v>54</v>
      </c>
    </row>
    <row r="32" spans="1:5" ht="51">
      <c r="A32" s="38" t="s">
        <v>59</v>
      </c>
      <c r="E32" s="39" t="s">
        <v>280</v>
      </c>
    </row>
    <row r="33" spans="1:5" ht="255">
      <c r="A33" t="s">
        <v>61</v>
      </c>
      <c r="E33" s="37" t="s">
        <v>281</v>
      </c>
    </row>
    <row r="34" spans="1:16" ht="12.75">
      <c r="A34" s="26" t="s">
        <v>52</v>
      </c>
      <c s="31" t="s">
        <v>90</v>
      </c>
      <c s="31" t="s">
        <v>282</v>
      </c>
      <c s="26" t="s">
        <v>54</v>
      </c>
      <c s="32" t="s">
        <v>283</v>
      </c>
      <c s="33" t="s">
        <v>86</v>
      </c>
      <c s="34">
        <v>92</v>
      </c>
      <c s="35">
        <v>0</v>
      </c>
      <c s="35">
        <f>ROUND(ROUND(H34,2)*ROUND(G34,3),2)</f>
      </c>
      <c s="33" t="s">
        <v>57</v>
      </c>
      <c r="O34">
        <f>(I34*21)/100</f>
      </c>
      <c t="s">
        <v>27</v>
      </c>
    </row>
    <row r="35" spans="1:5" ht="12.75">
      <c r="A35" s="36" t="s">
        <v>58</v>
      </c>
      <c r="E35" s="37" t="s">
        <v>54</v>
      </c>
    </row>
    <row r="36" spans="1:5" ht="51">
      <c r="A36" s="38" t="s">
        <v>59</v>
      </c>
      <c r="E36" s="39" t="s">
        <v>284</v>
      </c>
    </row>
    <row r="37" spans="1:5" ht="165.75">
      <c r="A37" t="s">
        <v>61</v>
      </c>
      <c r="E37" s="37" t="s">
        <v>285</v>
      </c>
    </row>
    <row r="38" spans="1:16" ht="12.75">
      <c r="A38" s="26" t="s">
        <v>52</v>
      </c>
      <c s="31" t="s">
        <v>95</v>
      </c>
      <c s="31" t="s">
        <v>286</v>
      </c>
      <c s="26" t="s">
        <v>54</v>
      </c>
      <c s="32" t="s">
        <v>287</v>
      </c>
      <c s="33" t="s">
        <v>86</v>
      </c>
      <c s="34">
        <v>92</v>
      </c>
      <c s="35">
        <v>0</v>
      </c>
      <c s="35">
        <f>ROUND(ROUND(H38,2)*ROUND(G38,3),2)</f>
      </c>
      <c s="33" t="s">
        <v>65</v>
      </c>
      <c r="O38">
        <f>(I38*21)/100</f>
      </c>
      <c t="s">
        <v>27</v>
      </c>
    </row>
    <row r="39" spans="1:5" ht="12.75">
      <c r="A39" s="36" t="s">
        <v>58</v>
      </c>
      <c r="E39" s="37" t="s">
        <v>54</v>
      </c>
    </row>
    <row r="40" spans="1:5" ht="51">
      <c r="A40" s="38" t="s">
        <v>59</v>
      </c>
      <c r="E40" s="39" t="s">
        <v>288</v>
      </c>
    </row>
    <row r="41" spans="1:5" ht="331.5">
      <c r="A41" t="s">
        <v>61</v>
      </c>
      <c r="E41" s="37" t="s">
        <v>289</v>
      </c>
    </row>
    <row r="42" spans="1:18" ht="12.75" customHeight="1">
      <c r="A42" s="6" t="s">
        <v>50</v>
      </c>
      <c s="6"/>
      <c s="41" t="s">
        <v>290</v>
      </c>
      <c s="6"/>
      <c s="29" t="s">
        <v>291</v>
      </c>
      <c s="6"/>
      <c s="6"/>
      <c s="6"/>
      <c s="42">
        <f>0+Q42</f>
      </c>
      <c s="6"/>
      <c r="O42">
        <f>0+R42</f>
      </c>
      <c r="Q42">
        <f>0+I43+I47+I51</f>
      </c>
      <c>
        <f>0+O43+O47+O51</f>
      </c>
    </row>
    <row r="43" spans="1:16" ht="12.75">
      <c r="A43" s="26" t="s">
        <v>52</v>
      </c>
      <c s="31" t="s">
        <v>44</v>
      </c>
      <c s="31" t="s">
        <v>292</v>
      </c>
      <c s="26" t="s">
        <v>54</v>
      </c>
      <c s="32" t="s">
        <v>293</v>
      </c>
      <c s="33" t="s">
        <v>294</v>
      </c>
      <c s="34">
        <v>1</v>
      </c>
      <c s="35">
        <v>0</v>
      </c>
      <c s="35">
        <f>ROUND(ROUND(H43,2)*ROUND(G43,3),2)</f>
      </c>
      <c s="33" t="s">
        <v>57</v>
      </c>
      <c r="O43">
        <f>(I43*21)/100</f>
      </c>
      <c t="s">
        <v>27</v>
      </c>
    </row>
    <row r="44" spans="1:5" ht="12.75">
      <c r="A44" s="36" t="s">
        <v>58</v>
      </c>
      <c r="E44" s="37" t="s">
        <v>54</v>
      </c>
    </row>
    <row r="45" spans="1:5" ht="51">
      <c r="A45" s="38" t="s">
        <v>59</v>
      </c>
      <c r="E45" s="39" t="s">
        <v>295</v>
      </c>
    </row>
    <row r="46" spans="1:5" ht="12.75">
      <c r="A46" t="s">
        <v>61</v>
      </c>
      <c r="E46" s="37" t="s">
        <v>67</v>
      </c>
    </row>
    <row r="47" spans="1:16" ht="12.75">
      <c r="A47" s="26" t="s">
        <v>52</v>
      </c>
      <c s="31" t="s">
        <v>46</v>
      </c>
      <c s="31" t="s">
        <v>296</v>
      </c>
      <c s="26" t="s">
        <v>54</v>
      </c>
      <c s="32" t="s">
        <v>297</v>
      </c>
      <c s="33" t="s">
        <v>82</v>
      </c>
      <c s="34">
        <v>8</v>
      </c>
      <c s="35">
        <v>0</v>
      </c>
      <c s="35">
        <f>ROUND(ROUND(H47,2)*ROUND(G47,3),2)</f>
      </c>
      <c s="33" t="s">
        <v>57</v>
      </c>
      <c r="O47">
        <f>(I47*21)/100</f>
      </c>
      <c t="s">
        <v>27</v>
      </c>
    </row>
    <row r="48" spans="1:5" ht="12.75">
      <c r="A48" s="36" t="s">
        <v>58</v>
      </c>
      <c r="E48" s="37" t="s">
        <v>54</v>
      </c>
    </row>
    <row r="49" spans="1:5" ht="51">
      <c r="A49" s="38" t="s">
        <v>59</v>
      </c>
      <c r="E49" s="39" t="s">
        <v>298</v>
      </c>
    </row>
    <row r="50" spans="1:5" ht="12.75">
      <c r="A50" t="s">
        <v>61</v>
      </c>
      <c r="E50" s="37" t="s">
        <v>67</v>
      </c>
    </row>
    <row r="51" spans="1:16" ht="12.75">
      <c r="A51" s="26" t="s">
        <v>52</v>
      </c>
      <c s="31" t="s">
        <v>48</v>
      </c>
      <c s="31" t="s">
        <v>299</v>
      </c>
      <c s="26" t="s">
        <v>54</v>
      </c>
      <c s="32" t="s">
        <v>300</v>
      </c>
      <c s="33" t="s">
        <v>82</v>
      </c>
      <c s="34">
        <v>8</v>
      </c>
      <c s="35">
        <v>0</v>
      </c>
      <c s="35">
        <f>ROUND(ROUND(H51,2)*ROUND(G51,3),2)</f>
      </c>
      <c s="33" t="s">
        <v>57</v>
      </c>
      <c r="O51">
        <f>(I51*21)/100</f>
      </c>
      <c t="s">
        <v>27</v>
      </c>
    </row>
    <row r="52" spans="1:5" ht="12.75">
      <c r="A52" s="36" t="s">
        <v>58</v>
      </c>
      <c r="E52" s="37" t="s">
        <v>54</v>
      </c>
    </row>
    <row r="53" spans="1:5" ht="51">
      <c r="A53" s="38" t="s">
        <v>59</v>
      </c>
      <c r="E53" s="39" t="s">
        <v>301</v>
      </c>
    </row>
    <row r="54" spans="1:5" ht="153">
      <c r="A54" t="s">
        <v>61</v>
      </c>
      <c r="E54" s="37" t="s">
        <v>302</v>
      </c>
    </row>
    <row r="55" spans="1:18" ht="12.75" customHeight="1">
      <c r="A55" s="6" t="s">
        <v>50</v>
      </c>
      <c s="6"/>
      <c s="41" t="s">
        <v>303</v>
      </c>
      <c s="6"/>
      <c s="29" t="s">
        <v>304</v>
      </c>
      <c s="6"/>
      <c s="6"/>
      <c s="6"/>
      <c s="42">
        <f>0+Q55</f>
      </c>
      <c s="6"/>
      <c r="O55">
        <f>0+R55</f>
      </c>
      <c r="Q55">
        <f>0+I56+I60+I64+I68</f>
      </c>
      <c>
        <f>0+O56+O60+O64+O68</f>
      </c>
    </row>
    <row r="56" spans="1:16" ht="12.75">
      <c r="A56" s="26" t="s">
        <v>52</v>
      </c>
      <c s="31" t="s">
        <v>111</v>
      </c>
      <c s="31" t="s">
        <v>305</v>
      </c>
      <c s="26" t="s">
        <v>54</v>
      </c>
      <c s="32" t="s">
        <v>306</v>
      </c>
      <c s="33" t="s">
        <v>71</v>
      </c>
      <c s="34">
        <v>187</v>
      </c>
      <c s="35">
        <v>0</v>
      </c>
      <c s="35">
        <f>ROUND(ROUND(H56,2)*ROUND(G56,3),2)</f>
      </c>
      <c s="33" t="s">
        <v>57</v>
      </c>
      <c r="O56">
        <f>(I56*21)/100</f>
      </c>
      <c t="s">
        <v>27</v>
      </c>
    </row>
    <row r="57" spans="1:5" ht="12.75">
      <c r="A57" s="36" t="s">
        <v>58</v>
      </c>
      <c r="E57" s="37" t="s">
        <v>54</v>
      </c>
    </row>
    <row r="58" spans="1:5" ht="51">
      <c r="A58" s="38" t="s">
        <v>59</v>
      </c>
      <c r="E58" s="39" t="s">
        <v>307</v>
      </c>
    </row>
    <row r="59" spans="1:5" ht="140.25">
      <c r="A59" t="s">
        <v>61</v>
      </c>
      <c r="E59" s="37" t="s">
        <v>308</v>
      </c>
    </row>
    <row r="60" spans="1:16" ht="25.5">
      <c r="A60" s="26" t="s">
        <v>52</v>
      </c>
      <c s="31" t="s">
        <v>115</v>
      </c>
      <c s="31" t="s">
        <v>309</v>
      </c>
      <c s="26" t="s">
        <v>54</v>
      </c>
      <c s="32" t="s">
        <v>310</v>
      </c>
      <c s="33" t="s">
        <v>86</v>
      </c>
      <c s="34">
        <v>92</v>
      </c>
      <c s="35">
        <v>0</v>
      </c>
      <c s="35">
        <f>ROUND(ROUND(H60,2)*ROUND(G60,3),2)</f>
      </c>
      <c s="33" t="s">
        <v>57</v>
      </c>
      <c r="O60">
        <f>(I60*21)/100</f>
      </c>
      <c t="s">
        <v>27</v>
      </c>
    </row>
    <row r="61" spans="1:5" ht="12.75">
      <c r="A61" s="36" t="s">
        <v>58</v>
      </c>
      <c r="E61" s="37" t="s">
        <v>54</v>
      </c>
    </row>
    <row r="62" spans="1:5" ht="51">
      <c r="A62" s="38" t="s">
        <v>59</v>
      </c>
      <c r="E62" s="39" t="s">
        <v>311</v>
      </c>
    </row>
    <row r="63" spans="1:5" ht="204">
      <c r="A63" t="s">
        <v>61</v>
      </c>
      <c r="E63" s="37" t="s">
        <v>312</v>
      </c>
    </row>
    <row r="64" spans="1:16" ht="12.75">
      <c r="A64" s="26" t="s">
        <v>52</v>
      </c>
      <c s="31" t="s">
        <v>119</v>
      </c>
      <c s="31" t="s">
        <v>313</v>
      </c>
      <c s="26" t="s">
        <v>54</v>
      </c>
      <c s="32" t="s">
        <v>314</v>
      </c>
      <c s="33" t="s">
        <v>315</v>
      </c>
      <c s="34">
        <v>64.8</v>
      </c>
      <c s="35">
        <v>0</v>
      </c>
      <c s="35">
        <f>ROUND(ROUND(H64,2)*ROUND(G64,3),2)</f>
      </c>
      <c s="33" t="s">
        <v>57</v>
      </c>
      <c r="O64">
        <f>(I64*21)/100</f>
      </c>
      <c t="s">
        <v>27</v>
      </c>
    </row>
    <row r="65" spans="1:5" ht="12.75">
      <c r="A65" s="36" t="s">
        <v>58</v>
      </c>
      <c r="E65" s="37" t="s">
        <v>54</v>
      </c>
    </row>
    <row r="66" spans="1:5" ht="51">
      <c r="A66" s="38" t="s">
        <v>59</v>
      </c>
      <c r="E66" s="39" t="s">
        <v>316</v>
      </c>
    </row>
    <row r="67" spans="1:5" ht="178.5">
      <c r="A67" t="s">
        <v>61</v>
      </c>
      <c r="E67" s="37" t="s">
        <v>317</v>
      </c>
    </row>
    <row r="68" spans="1:16" ht="12.75">
      <c r="A68" s="26" t="s">
        <v>52</v>
      </c>
      <c s="31" t="s">
        <v>123</v>
      </c>
      <c s="31" t="s">
        <v>318</v>
      </c>
      <c s="26" t="s">
        <v>54</v>
      </c>
      <c s="32" t="s">
        <v>319</v>
      </c>
      <c s="33" t="s">
        <v>71</v>
      </c>
      <c s="34">
        <v>0.5</v>
      </c>
      <c s="35">
        <v>0</v>
      </c>
      <c s="35">
        <f>ROUND(ROUND(H68,2)*ROUND(G68,3),2)</f>
      </c>
      <c s="33" t="s">
        <v>57</v>
      </c>
      <c r="O68">
        <f>(I68*21)/100</f>
      </c>
      <c t="s">
        <v>27</v>
      </c>
    </row>
    <row r="69" spans="1:5" ht="12.75">
      <c r="A69" s="36" t="s">
        <v>58</v>
      </c>
      <c r="E69" s="37" t="s">
        <v>54</v>
      </c>
    </row>
    <row r="70" spans="1:5" ht="51">
      <c r="A70" s="38" t="s">
        <v>59</v>
      </c>
      <c r="E70" s="39" t="s">
        <v>320</v>
      </c>
    </row>
    <row r="71" spans="1:5" ht="102">
      <c r="A71" t="s">
        <v>61</v>
      </c>
      <c r="E71" s="37" t="s">
        <v>321</v>
      </c>
    </row>
    <row r="72" spans="1:18" ht="12.75" customHeight="1">
      <c r="A72" s="6" t="s">
        <v>50</v>
      </c>
      <c s="6"/>
      <c s="41" t="s">
        <v>176</v>
      </c>
      <c s="6"/>
      <c s="29" t="s">
        <v>177</v>
      </c>
      <c s="6"/>
      <c s="6"/>
      <c s="6"/>
      <c s="42">
        <f>0+Q72</f>
      </c>
      <c s="6"/>
      <c r="O72">
        <f>0+R72</f>
      </c>
      <c r="Q72">
        <f>0+I73+I77+I81+I85+I89+I93</f>
      </c>
      <c>
        <f>0+O73+O77+O81+O85+O89+O93</f>
      </c>
    </row>
    <row r="73" spans="1:16" ht="38.25">
      <c r="A73" s="26" t="s">
        <v>52</v>
      </c>
      <c s="31" t="s">
        <v>129</v>
      </c>
      <c s="31" t="s">
        <v>322</v>
      </c>
      <c s="26" t="s">
        <v>323</v>
      </c>
      <c s="32" t="s">
        <v>324</v>
      </c>
      <c s="33" t="s">
        <v>182</v>
      </c>
      <c s="34">
        <v>8.8</v>
      </c>
      <c s="35">
        <v>0</v>
      </c>
      <c s="35">
        <f>ROUND(ROUND(H73,2)*ROUND(G73,3),2)</f>
      </c>
      <c s="33" t="s">
        <v>325</v>
      </c>
      <c r="O73">
        <f>(I73*21)/100</f>
      </c>
      <c t="s">
        <v>27</v>
      </c>
    </row>
    <row r="74" spans="1:5" ht="12.75">
      <c r="A74" s="36" t="s">
        <v>58</v>
      </c>
      <c r="E74" s="37" t="s">
        <v>183</v>
      </c>
    </row>
    <row r="75" spans="1:5" ht="76.5">
      <c r="A75" s="38" t="s">
        <v>59</v>
      </c>
      <c r="E75" s="39" t="s">
        <v>326</v>
      </c>
    </row>
    <row r="76" spans="1:5" ht="102">
      <c r="A76" t="s">
        <v>61</v>
      </c>
      <c r="E76" s="37" t="s">
        <v>185</v>
      </c>
    </row>
    <row r="77" spans="1:16" ht="38.25">
      <c r="A77" s="26" t="s">
        <v>52</v>
      </c>
      <c s="31" t="s">
        <v>133</v>
      </c>
      <c s="31" t="s">
        <v>327</v>
      </c>
      <c s="26" t="s">
        <v>328</v>
      </c>
      <c s="32" t="s">
        <v>329</v>
      </c>
      <c s="33" t="s">
        <v>182</v>
      </c>
      <c s="34">
        <v>392.7</v>
      </c>
      <c s="35">
        <v>0</v>
      </c>
      <c s="35">
        <f>ROUND(ROUND(H77,2)*ROUND(G77,3),2)</f>
      </c>
      <c s="33" t="s">
        <v>325</v>
      </c>
      <c r="O77">
        <f>(I77*21)/100</f>
      </c>
      <c t="s">
        <v>27</v>
      </c>
    </row>
    <row r="78" spans="1:5" ht="12.75">
      <c r="A78" s="36" t="s">
        <v>58</v>
      </c>
      <c r="E78" s="37" t="s">
        <v>183</v>
      </c>
    </row>
    <row r="79" spans="1:5" ht="51">
      <c r="A79" s="38" t="s">
        <v>59</v>
      </c>
      <c r="E79" s="39" t="s">
        <v>330</v>
      </c>
    </row>
    <row r="80" spans="1:5" ht="102">
      <c r="A80" t="s">
        <v>61</v>
      </c>
      <c r="E80" s="37" t="s">
        <v>185</v>
      </c>
    </row>
    <row r="81" spans="1:16" ht="38.25">
      <c r="A81" s="26" t="s">
        <v>52</v>
      </c>
      <c s="31" t="s">
        <v>137</v>
      </c>
      <c s="31" t="s">
        <v>331</v>
      </c>
      <c s="26" t="s">
        <v>332</v>
      </c>
      <c s="32" t="s">
        <v>333</v>
      </c>
      <c s="33" t="s">
        <v>182</v>
      </c>
      <c s="34">
        <v>46.5</v>
      </c>
      <c s="35">
        <v>0</v>
      </c>
      <c s="35">
        <f>ROUND(ROUND(H81,2)*ROUND(G81,3),2)</f>
      </c>
      <c s="33" t="s">
        <v>325</v>
      </c>
      <c r="O81">
        <f>(I81*21)/100</f>
      </c>
      <c t="s">
        <v>27</v>
      </c>
    </row>
    <row r="82" spans="1:5" ht="12.75">
      <c r="A82" s="36" t="s">
        <v>58</v>
      </c>
      <c r="E82" s="37" t="s">
        <v>183</v>
      </c>
    </row>
    <row r="83" spans="1:5" ht="51">
      <c r="A83" s="38" t="s">
        <v>59</v>
      </c>
      <c r="E83" s="39" t="s">
        <v>334</v>
      </c>
    </row>
    <row r="84" spans="1:5" ht="102">
      <c r="A84" t="s">
        <v>61</v>
      </c>
      <c r="E84" s="37" t="s">
        <v>185</v>
      </c>
    </row>
    <row r="85" spans="1:16" ht="38.25">
      <c r="A85" s="26" t="s">
        <v>52</v>
      </c>
      <c s="31" t="s">
        <v>141</v>
      </c>
      <c s="31" t="s">
        <v>335</v>
      </c>
      <c s="26" t="s">
        <v>336</v>
      </c>
      <c s="32" t="s">
        <v>337</v>
      </c>
      <c s="33" t="s">
        <v>182</v>
      </c>
      <c s="34">
        <v>0.105</v>
      </c>
      <c s="35">
        <v>0</v>
      </c>
      <c s="35">
        <f>ROUND(ROUND(H85,2)*ROUND(G85,3),2)</f>
      </c>
      <c s="33" t="s">
        <v>325</v>
      </c>
      <c r="O85">
        <f>(I85*21)/100</f>
      </c>
      <c t="s">
        <v>27</v>
      </c>
    </row>
    <row r="86" spans="1:5" ht="12.75">
      <c r="A86" s="36" t="s">
        <v>58</v>
      </c>
      <c r="E86" s="37" t="s">
        <v>183</v>
      </c>
    </row>
    <row r="87" spans="1:5" ht="51">
      <c r="A87" s="38" t="s">
        <v>59</v>
      </c>
      <c r="E87" s="39" t="s">
        <v>338</v>
      </c>
    </row>
    <row r="88" spans="1:5" ht="102">
      <c r="A88" t="s">
        <v>61</v>
      </c>
      <c r="E88" s="37" t="s">
        <v>185</v>
      </c>
    </row>
    <row r="89" spans="1:16" ht="25.5">
      <c r="A89" s="26" t="s">
        <v>52</v>
      </c>
      <c s="31" t="s">
        <v>145</v>
      </c>
      <c s="31" t="s">
        <v>339</v>
      </c>
      <c s="26" t="s">
        <v>340</v>
      </c>
      <c s="32" t="s">
        <v>341</v>
      </c>
      <c s="33" t="s">
        <v>182</v>
      </c>
      <c s="34">
        <v>5.955</v>
      </c>
      <c s="35">
        <v>0</v>
      </c>
      <c s="35">
        <f>ROUND(ROUND(H89,2)*ROUND(G89,3),2)</f>
      </c>
      <c s="33" t="s">
        <v>325</v>
      </c>
      <c r="O89">
        <f>(I89*21)/100</f>
      </c>
      <c t="s">
        <v>27</v>
      </c>
    </row>
    <row r="90" spans="1:5" ht="12.75">
      <c r="A90" s="36" t="s">
        <v>58</v>
      </c>
      <c r="E90" s="37" t="s">
        <v>183</v>
      </c>
    </row>
    <row r="91" spans="1:5" ht="76.5">
      <c r="A91" s="38" t="s">
        <v>59</v>
      </c>
      <c r="E91" s="39" t="s">
        <v>342</v>
      </c>
    </row>
    <row r="92" spans="1:5" ht="102">
      <c r="A92" t="s">
        <v>61</v>
      </c>
      <c r="E92" s="37" t="s">
        <v>185</v>
      </c>
    </row>
    <row r="93" spans="1:16" ht="25.5">
      <c r="A93" s="26" t="s">
        <v>52</v>
      </c>
      <c s="31" t="s">
        <v>149</v>
      </c>
      <c s="31" t="s">
        <v>343</v>
      </c>
      <c s="26" t="s">
        <v>344</v>
      </c>
      <c s="32" t="s">
        <v>345</v>
      </c>
      <c s="33" t="s">
        <v>182</v>
      </c>
      <c s="34">
        <v>12</v>
      </c>
      <c s="35">
        <v>0</v>
      </c>
      <c s="35">
        <f>ROUND(ROUND(H93,2)*ROUND(G93,3),2)</f>
      </c>
      <c s="33" t="s">
        <v>325</v>
      </c>
      <c r="O93">
        <f>(I93*21)/100</f>
      </c>
      <c t="s">
        <v>27</v>
      </c>
    </row>
    <row r="94" spans="1:5" ht="12.75">
      <c r="A94" s="36" t="s">
        <v>58</v>
      </c>
      <c r="E94" s="37" t="s">
        <v>183</v>
      </c>
    </row>
    <row r="95" spans="1:5" ht="76.5">
      <c r="A95" s="38" t="s">
        <v>59</v>
      </c>
      <c r="E95" s="39" t="s">
        <v>346</v>
      </c>
    </row>
    <row r="96" spans="1:5" ht="102">
      <c r="A96" t="s">
        <v>61</v>
      </c>
      <c r="E96"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6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0+O9+O22+O35+O116+O129+O138+O159</f>
      </c>
      <c t="s">
        <v>26</v>
      </c>
    </row>
    <row r="3" spans="1:16" ht="15" customHeight="1">
      <c r="A3" t="s">
        <v>12</v>
      </c>
      <c s="12" t="s">
        <v>14</v>
      </c>
      <c s="13" t="s">
        <v>15</v>
      </c>
      <c s="1"/>
      <c s="14" t="s">
        <v>16</v>
      </c>
      <c s="1"/>
      <c s="9"/>
      <c s="8" t="s">
        <v>349</v>
      </c>
      <c s="43">
        <f>0+I9+I22+I35+I116+I129+I138+I159</f>
      </c>
      <c s="10"/>
      <c r="O3" t="s">
        <v>23</v>
      </c>
      <c t="s">
        <v>27</v>
      </c>
    </row>
    <row r="4" spans="1:16" ht="15" customHeight="1">
      <c r="A4" t="s">
        <v>17</v>
      </c>
      <c s="12" t="s">
        <v>18</v>
      </c>
      <c s="13" t="s">
        <v>347</v>
      </c>
      <c s="1"/>
      <c s="14" t="s">
        <v>348</v>
      </c>
      <c s="1"/>
      <c s="1"/>
      <c s="11"/>
      <c s="11"/>
      <c s="1"/>
      <c r="O4" t="s">
        <v>24</v>
      </c>
      <c t="s">
        <v>27</v>
      </c>
    </row>
    <row r="5" spans="1:16" ht="12.75" customHeight="1">
      <c r="A5" t="s">
        <v>21</v>
      </c>
      <c s="16" t="s">
        <v>22</v>
      </c>
      <c s="17" t="s">
        <v>349</v>
      </c>
      <c s="6"/>
      <c s="18" t="s">
        <v>350</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41</v>
      </c>
      <c s="27"/>
      <c s="29" t="s">
        <v>352</v>
      </c>
      <c s="27"/>
      <c s="27"/>
      <c s="27"/>
      <c s="30">
        <f>0+Q9</f>
      </c>
      <c s="27"/>
      <c r="O9">
        <f>0+R9</f>
      </c>
      <c r="Q9">
        <f>0+I10+I14+I18</f>
      </c>
      <c>
        <f>0+O10+O14+O18</f>
      </c>
    </row>
    <row r="10" spans="1:16" ht="12.75">
      <c r="A10" s="26" t="s">
        <v>52</v>
      </c>
      <c s="31" t="s">
        <v>33</v>
      </c>
      <c s="31" t="s">
        <v>353</v>
      </c>
      <c s="26" t="s">
        <v>54</v>
      </c>
      <c s="32" t="s">
        <v>354</v>
      </c>
      <c s="33" t="s">
        <v>315</v>
      </c>
      <c s="34">
        <v>7.348</v>
      </c>
      <c s="35">
        <v>0</v>
      </c>
      <c s="35">
        <f>ROUND(ROUND(H10,2)*ROUND(G10,3),2)</f>
      </c>
      <c s="33" t="s">
        <v>355</v>
      </c>
      <c r="O10">
        <f>(I10*21)/100</f>
      </c>
      <c t="s">
        <v>27</v>
      </c>
    </row>
    <row r="11" spans="1:5" ht="12.75">
      <c r="A11" s="36" t="s">
        <v>58</v>
      </c>
      <c r="E11" s="37" t="s">
        <v>356</v>
      </c>
    </row>
    <row r="12" spans="1:5" ht="102">
      <c r="A12" s="38" t="s">
        <v>59</v>
      </c>
      <c r="E12" s="44" t="s">
        <v>357</v>
      </c>
    </row>
    <row r="13" spans="1:5" ht="12.75">
      <c r="A13" t="s">
        <v>61</v>
      </c>
      <c r="E13" s="37" t="s">
        <v>54</v>
      </c>
    </row>
    <row r="14" spans="1:16" ht="12.75">
      <c r="A14" s="26" t="s">
        <v>52</v>
      </c>
      <c s="31" t="s">
        <v>27</v>
      </c>
      <c s="31" t="s">
        <v>358</v>
      </c>
      <c s="26" t="s">
        <v>54</v>
      </c>
      <c s="32" t="s">
        <v>359</v>
      </c>
      <c s="33" t="s">
        <v>315</v>
      </c>
      <c s="34">
        <v>150</v>
      </c>
      <c s="35">
        <v>0</v>
      </c>
      <c s="35">
        <f>ROUND(ROUND(H14,2)*ROUND(G14,3),2)</f>
      </c>
      <c s="33" t="s">
        <v>355</v>
      </c>
      <c r="O14">
        <f>(I14*21)/100</f>
      </c>
      <c t="s">
        <v>27</v>
      </c>
    </row>
    <row r="15" spans="1:5" ht="25.5">
      <c r="A15" s="36" t="s">
        <v>58</v>
      </c>
      <c r="E15" s="37" t="s">
        <v>360</v>
      </c>
    </row>
    <row r="16" spans="1:5" ht="12.75">
      <c r="A16" s="38" t="s">
        <v>59</v>
      </c>
      <c r="E16" s="39" t="s">
        <v>361</v>
      </c>
    </row>
    <row r="17" spans="1:5" ht="12.75">
      <c r="A17" t="s">
        <v>61</v>
      </c>
      <c r="E17" s="37" t="s">
        <v>54</v>
      </c>
    </row>
    <row r="18" spans="1:16" ht="12.75">
      <c r="A18" s="26" t="s">
        <v>52</v>
      </c>
      <c s="31" t="s">
        <v>26</v>
      </c>
      <c s="31" t="s">
        <v>362</v>
      </c>
      <c s="26" t="s">
        <v>54</v>
      </c>
      <c s="32" t="s">
        <v>363</v>
      </c>
      <c s="33" t="s">
        <v>86</v>
      </c>
      <c s="34">
        <v>121.67</v>
      </c>
      <c s="35">
        <v>0</v>
      </c>
      <c s="35">
        <f>ROUND(ROUND(H18,2)*ROUND(G18,3),2)</f>
      </c>
      <c s="33" t="s">
        <v>355</v>
      </c>
      <c r="O18">
        <f>(I18*21)/100</f>
      </c>
      <c t="s">
        <v>27</v>
      </c>
    </row>
    <row r="19" spans="1:5" ht="12.75">
      <c r="A19" s="36" t="s">
        <v>58</v>
      </c>
      <c r="E19" s="37" t="s">
        <v>364</v>
      </c>
    </row>
    <row r="20" spans="1:5" ht="89.25">
      <c r="A20" s="38" t="s">
        <v>59</v>
      </c>
      <c r="E20" s="39" t="s">
        <v>365</v>
      </c>
    </row>
    <row r="21" spans="1:5" ht="12.75">
      <c r="A21" t="s">
        <v>61</v>
      </c>
      <c r="E21" s="37" t="s">
        <v>54</v>
      </c>
    </row>
    <row r="22" spans="1:18" ht="12.75" customHeight="1">
      <c r="A22" s="6" t="s">
        <v>50</v>
      </c>
      <c s="6"/>
      <c s="41" t="s">
        <v>366</v>
      </c>
      <c s="6"/>
      <c s="29" t="s">
        <v>367</v>
      </c>
      <c s="6"/>
      <c s="6"/>
      <c s="6"/>
      <c s="42">
        <f>0+Q22</f>
      </c>
      <c s="6"/>
      <c r="O22">
        <f>0+R22</f>
      </c>
      <c r="Q22">
        <f>0+I23+I27+I31</f>
      </c>
      <c>
        <f>0+O23+O27+O31</f>
      </c>
    </row>
    <row r="23" spans="1:16" ht="12.75">
      <c r="A23" s="26" t="s">
        <v>52</v>
      </c>
      <c s="31" t="s">
        <v>37</v>
      </c>
      <c s="31" t="s">
        <v>368</v>
      </c>
      <c s="26" t="s">
        <v>54</v>
      </c>
      <c s="32" t="s">
        <v>369</v>
      </c>
      <c s="33" t="s">
        <v>86</v>
      </c>
      <c s="34">
        <v>44.09</v>
      </c>
      <c s="35">
        <v>0</v>
      </c>
      <c s="35">
        <f>ROUND(ROUND(H23,2)*ROUND(G23,3),2)</f>
      </c>
      <c s="33" t="s">
        <v>355</v>
      </c>
      <c r="O23">
        <f>(I23*21)/100</f>
      </c>
      <c t="s">
        <v>27</v>
      </c>
    </row>
    <row r="24" spans="1:5" ht="12.75">
      <c r="A24" s="36" t="s">
        <v>58</v>
      </c>
      <c r="E24" s="37" t="s">
        <v>370</v>
      </c>
    </row>
    <row r="25" spans="1:5" ht="76.5">
      <c r="A25" s="38" t="s">
        <v>59</v>
      </c>
      <c r="E25" s="39" t="s">
        <v>371</v>
      </c>
    </row>
    <row r="26" spans="1:5" ht="12.75">
      <c r="A26" t="s">
        <v>61</v>
      </c>
      <c r="E26" s="37" t="s">
        <v>54</v>
      </c>
    </row>
    <row r="27" spans="1:16" ht="25.5">
      <c r="A27" s="26" t="s">
        <v>52</v>
      </c>
      <c s="31" t="s">
        <v>39</v>
      </c>
      <c s="31" t="s">
        <v>372</v>
      </c>
      <c s="26" t="s">
        <v>54</v>
      </c>
      <c s="32" t="s">
        <v>373</v>
      </c>
      <c s="33" t="s">
        <v>86</v>
      </c>
      <c s="34">
        <v>44.09</v>
      </c>
      <c s="35">
        <v>0</v>
      </c>
      <c s="35">
        <f>ROUND(ROUND(H27,2)*ROUND(G27,3),2)</f>
      </c>
      <c s="33" t="s">
        <v>355</v>
      </c>
      <c r="O27">
        <f>(I27*21)/100</f>
      </c>
      <c t="s">
        <v>27</v>
      </c>
    </row>
    <row r="28" spans="1:5" ht="25.5">
      <c r="A28" s="36" t="s">
        <v>58</v>
      </c>
      <c r="E28" s="37" t="s">
        <v>374</v>
      </c>
    </row>
    <row r="29" spans="1:5" ht="12.75">
      <c r="A29" s="38" t="s">
        <v>59</v>
      </c>
      <c r="E29" s="39" t="s">
        <v>54</v>
      </c>
    </row>
    <row r="30" spans="1:5" ht="12.75">
      <c r="A30" t="s">
        <v>61</v>
      </c>
      <c r="E30" s="37" t="s">
        <v>54</v>
      </c>
    </row>
    <row r="31" spans="1:16" ht="12.75">
      <c r="A31" s="26" t="s">
        <v>52</v>
      </c>
      <c s="31" t="s">
        <v>41</v>
      </c>
      <c s="31" t="s">
        <v>375</v>
      </c>
      <c s="26" t="s">
        <v>54</v>
      </c>
      <c s="32" t="s">
        <v>376</v>
      </c>
      <c s="33" t="s">
        <v>182</v>
      </c>
      <c s="34">
        <v>0.128</v>
      </c>
      <c s="35">
        <v>0</v>
      </c>
      <c s="35">
        <f>ROUND(ROUND(H31,2)*ROUND(G31,3),2)</f>
      </c>
      <c s="33" t="s">
        <v>355</v>
      </c>
      <c r="O31">
        <f>(I31*21)/100</f>
      </c>
      <c t="s">
        <v>27</v>
      </c>
    </row>
    <row r="32" spans="1:5" ht="25.5">
      <c r="A32" s="36" t="s">
        <v>58</v>
      </c>
      <c r="E32" s="37" t="s">
        <v>377</v>
      </c>
    </row>
    <row r="33" spans="1:5" ht="12.75">
      <c r="A33" s="38" t="s">
        <v>59</v>
      </c>
      <c r="E33" s="39" t="s">
        <v>54</v>
      </c>
    </row>
    <row r="34" spans="1:5" ht="12.75">
      <c r="A34" t="s">
        <v>61</v>
      </c>
      <c r="E34" s="37" t="s">
        <v>54</v>
      </c>
    </row>
    <row r="35" spans="1:18" ht="12.75" customHeight="1">
      <c r="A35" s="6" t="s">
        <v>50</v>
      </c>
      <c s="6"/>
      <c s="41" t="s">
        <v>378</v>
      </c>
      <c s="6"/>
      <c s="29" t="s">
        <v>379</v>
      </c>
      <c s="6"/>
      <c s="6"/>
      <c s="6"/>
      <c s="42">
        <f>0+Q35</f>
      </c>
      <c s="6"/>
      <c r="O35">
        <f>0+R35</f>
      </c>
      <c r="Q35">
        <f>0+I36+I40+I44+I48+I52+I56+I60+I64+I68+I72+I76+I80+I84+I88+I92+I96+I100+I104+I108+I112</f>
      </c>
      <c>
        <f>0+O36+O40+O44+O48+O52+O56+O60+O64+O68+O72+O76+O80+O84+O88+O92+O96+O100+O104+O108+O112</f>
      </c>
    </row>
    <row r="36" spans="1:16" ht="12.75">
      <c r="A36" s="26" t="s">
        <v>52</v>
      </c>
      <c s="31" t="s">
        <v>90</v>
      </c>
      <c s="31" t="s">
        <v>380</v>
      </c>
      <c s="26" t="s">
        <v>54</v>
      </c>
      <c s="32" t="s">
        <v>381</v>
      </c>
      <c s="33" t="s">
        <v>315</v>
      </c>
      <c s="34">
        <v>1.05</v>
      </c>
      <c s="35">
        <v>0</v>
      </c>
      <c s="35">
        <f>ROUND(ROUND(H36,2)*ROUND(G36,3),2)</f>
      </c>
      <c s="33" t="s">
        <v>355</v>
      </c>
      <c r="O36">
        <f>(I36*21)/100</f>
      </c>
      <c t="s">
        <v>27</v>
      </c>
    </row>
    <row r="37" spans="1:5" ht="12.75">
      <c r="A37" s="36" t="s">
        <v>58</v>
      </c>
      <c r="E37" s="37" t="s">
        <v>381</v>
      </c>
    </row>
    <row r="38" spans="1:5" ht="12.75">
      <c r="A38" s="38" t="s">
        <v>59</v>
      </c>
      <c r="E38" s="39" t="s">
        <v>382</v>
      </c>
    </row>
    <row r="39" spans="1:5" ht="12.75">
      <c r="A39" t="s">
        <v>61</v>
      </c>
      <c r="E39" s="37" t="s">
        <v>54</v>
      </c>
    </row>
    <row r="40" spans="1:16" ht="12.75">
      <c r="A40" s="26" t="s">
        <v>52</v>
      </c>
      <c s="31" t="s">
        <v>95</v>
      </c>
      <c s="31" t="s">
        <v>383</v>
      </c>
      <c s="26" t="s">
        <v>54</v>
      </c>
      <c s="32" t="s">
        <v>384</v>
      </c>
      <c s="33" t="s">
        <v>385</v>
      </c>
      <c s="34">
        <v>32</v>
      </c>
      <c s="35">
        <v>0</v>
      </c>
      <c s="35">
        <f>ROUND(ROUND(H40,2)*ROUND(G40,3),2)</f>
      </c>
      <c s="33" t="s">
        <v>355</v>
      </c>
      <c r="O40">
        <f>(I40*21)/100</f>
      </c>
      <c t="s">
        <v>27</v>
      </c>
    </row>
    <row r="41" spans="1:5" ht="12.75">
      <c r="A41" s="36" t="s">
        <v>58</v>
      </c>
      <c r="E41" s="37" t="s">
        <v>384</v>
      </c>
    </row>
    <row r="42" spans="1:5" ht="12.75">
      <c r="A42" s="38" t="s">
        <v>59</v>
      </c>
      <c r="E42" s="39" t="s">
        <v>386</v>
      </c>
    </row>
    <row r="43" spans="1:5" ht="12.75">
      <c r="A43" t="s">
        <v>61</v>
      </c>
      <c r="E43" s="37" t="s">
        <v>54</v>
      </c>
    </row>
    <row r="44" spans="1:16" ht="12.75">
      <c r="A44" s="26" t="s">
        <v>52</v>
      </c>
      <c s="31" t="s">
        <v>44</v>
      </c>
      <c s="31" t="s">
        <v>387</v>
      </c>
      <c s="26" t="s">
        <v>54</v>
      </c>
      <c s="32" t="s">
        <v>388</v>
      </c>
      <c s="33" t="s">
        <v>86</v>
      </c>
      <c s="34">
        <v>44.09</v>
      </c>
      <c s="35">
        <v>0</v>
      </c>
      <c s="35">
        <f>ROUND(ROUND(H44,2)*ROUND(G44,3),2)</f>
      </c>
      <c s="33" t="s">
        <v>355</v>
      </c>
      <c r="O44">
        <f>(I44*21)/100</f>
      </c>
      <c t="s">
        <v>27</v>
      </c>
    </row>
    <row r="45" spans="1:5" ht="12.75">
      <c r="A45" s="36" t="s">
        <v>58</v>
      </c>
      <c r="E45" s="37" t="s">
        <v>388</v>
      </c>
    </row>
    <row r="46" spans="1:5" ht="76.5">
      <c r="A46" s="38" t="s">
        <v>59</v>
      </c>
      <c r="E46" s="39" t="s">
        <v>389</v>
      </c>
    </row>
    <row r="47" spans="1:5" ht="12.75">
      <c r="A47" t="s">
        <v>61</v>
      </c>
      <c r="E47" s="37" t="s">
        <v>54</v>
      </c>
    </row>
    <row r="48" spans="1:16" ht="12.75">
      <c r="A48" s="26" t="s">
        <v>52</v>
      </c>
      <c s="31" t="s">
        <v>46</v>
      </c>
      <c s="31" t="s">
        <v>390</v>
      </c>
      <c s="26" t="s">
        <v>54</v>
      </c>
      <c s="32" t="s">
        <v>391</v>
      </c>
      <c s="33" t="s">
        <v>82</v>
      </c>
      <c s="34">
        <v>2</v>
      </c>
      <c s="35">
        <v>0</v>
      </c>
      <c s="35">
        <f>ROUND(ROUND(H48,2)*ROUND(G48,3),2)</f>
      </c>
      <c s="33" t="s">
        <v>355</v>
      </c>
      <c r="O48">
        <f>(I48*21)/100</f>
      </c>
      <c t="s">
        <v>27</v>
      </c>
    </row>
    <row r="49" spans="1:5" ht="12.75">
      <c r="A49" s="36" t="s">
        <v>58</v>
      </c>
      <c r="E49" s="37" t="s">
        <v>391</v>
      </c>
    </row>
    <row r="50" spans="1:5" ht="12.75">
      <c r="A50" s="38" t="s">
        <v>59</v>
      </c>
      <c r="E50" s="39" t="s">
        <v>54</v>
      </c>
    </row>
    <row r="51" spans="1:5" ht="12.75">
      <c r="A51" t="s">
        <v>61</v>
      </c>
      <c r="E51" s="37" t="s">
        <v>54</v>
      </c>
    </row>
    <row r="52" spans="1:16" ht="25.5">
      <c r="A52" s="26" t="s">
        <v>52</v>
      </c>
      <c s="31" t="s">
        <v>48</v>
      </c>
      <c s="31" t="s">
        <v>392</v>
      </c>
      <c s="26" t="s">
        <v>54</v>
      </c>
      <c s="32" t="s">
        <v>393</v>
      </c>
      <c s="33" t="s">
        <v>82</v>
      </c>
      <c s="34">
        <v>2</v>
      </c>
      <c s="35">
        <v>0</v>
      </c>
      <c s="35">
        <f>ROUND(ROUND(H52,2)*ROUND(G52,3),2)</f>
      </c>
      <c s="33" t="s">
        <v>355</v>
      </c>
      <c r="O52">
        <f>(I52*21)/100</f>
      </c>
      <c t="s">
        <v>27</v>
      </c>
    </row>
    <row r="53" spans="1:5" ht="25.5">
      <c r="A53" s="36" t="s">
        <v>58</v>
      </c>
      <c r="E53" s="37" t="s">
        <v>394</v>
      </c>
    </row>
    <row r="54" spans="1:5" ht="12.75">
      <c r="A54" s="38" t="s">
        <v>59</v>
      </c>
      <c r="E54" s="39" t="s">
        <v>395</v>
      </c>
    </row>
    <row r="55" spans="1:5" ht="12.75">
      <c r="A55" t="s">
        <v>61</v>
      </c>
      <c r="E55" s="37" t="s">
        <v>54</v>
      </c>
    </row>
    <row r="56" spans="1:16" ht="25.5">
      <c r="A56" s="26" t="s">
        <v>52</v>
      </c>
      <c s="31" t="s">
        <v>111</v>
      </c>
      <c s="31" t="s">
        <v>396</v>
      </c>
      <c s="26" t="s">
        <v>54</v>
      </c>
      <c s="32" t="s">
        <v>397</v>
      </c>
      <c s="33" t="s">
        <v>82</v>
      </c>
      <c s="34">
        <v>29</v>
      </c>
      <c s="35">
        <v>0</v>
      </c>
      <c s="35">
        <f>ROUND(ROUND(H56,2)*ROUND(G56,3),2)</f>
      </c>
      <c s="33" t="s">
        <v>355</v>
      </c>
      <c r="O56">
        <f>(I56*21)/100</f>
      </c>
      <c t="s">
        <v>27</v>
      </c>
    </row>
    <row r="57" spans="1:5" ht="25.5">
      <c r="A57" s="36" t="s">
        <v>58</v>
      </c>
      <c r="E57" s="37" t="s">
        <v>398</v>
      </c>
    </row>
    <row r="58" spans="1:5" ht="12.75">
      <c r="A58" s="38" t="s">
        <v>59</v>
      </c>
      <c r="E58" s="39" t="s">
        <v>399</v>
      </c>
    </row>
    <row r="59" spans="1:5" ht="12.75">
      <c r="A59" t="s">
        <v>61</v>
      </c>
      <c r="E59" s="37" t="s">
        <v>54</v>
      </c>
    </row>
    <row r="60" spans="1:16" ht="12.75">
      <c r="A60" s="26" t="s">
        <v>52</v>
      </c>
      <c s="31" t="s">
        <v>115</v>
      </c>
      <c s="31" t="s">
        <v>400</v>
      </c>
      <c s="26" t="s">
        <v>54</v>
      </c>
      <c s="32" t="s">
        <v>401</v>
      </c>
      <c s="33" t="s">
        <v>315</v>
      </c>
      <c s="34">
        <v>51.75</v>
      </c>
      <c s="35">
        <v>0</v>
      </c>
      <c s="35">
        <f>ROUND(ROUND(H60,2)*ROUND(G60,3),2)</f>
      </c>
      <c s="33" t="s">
        <v>355</v>
      </c>
      <c r="O60">
        <f>(I60*21)/100</f>
      </c>
      <c t="s">
        <v>27</v>
      </c>
    </row>
    <row r="61" spans="1:5" ht="25.5">
      <c r="A61" s="36" t="s">
        <v>58</v>
      </c>
      <c r="E61" s="37" t="s">
        <v>402</v>
      </c>
    </row>
    <row r="62" spans="1:5" ht="51">
      <c r="A62" s="38" t="s">
        <v>59</v>
      </c>
      <c r="E62" s="44" t="s">
        <v>403</v>
      </c>
    </row>
    <row r="63" spans="1:5" ht="12.75">
      <c r="A63" t="s">
        <v>61</v>
      </c>
      <c r="E63" s="37" t="s">
        <v>54</v>
      </c>
    </row>
    <row r="64" spans="1:16" ht="12.75">
      <c r="A64" s="26" t="s">
        <v>52</v>
      </c>
      <c s="31" t="s">
        <v>119</v>
      </c>
      <c s="31" t="s">
        <v>404</v>
      </c>
      <c s="26" t="s">
        <v>54</v>
      </c>
      <c s="32" t="s">
        <v>405</v>
      </c>
      <c s="33" t="s">
        <v>315</v>
      </c>
      <c s="34">
        <v>14.333</v>
      </c>
      <c s="35">
        <v>0</v>
      </c>
      <c s="35">
        <f>ROUND(ROUND(H64,2)*ROUND(G64,3),2)</f>
      </c>
      <c s="33" t="s">
        <v>355</v>
      </c>
      <c r="O64">
        <f>(I64*21)/100</f>
      </c>
      <c t="s">
        <v>27</v>
      </c>
    </row>
    <row r="65" spans="1:5" ht="25.5">
      <c r="A65" s="36" t="s">
        <v>58</v>
      </c>
      <c r="E65" s="37" t="s">
        <v>406</v>
      </c>
    </row>
    <row r="66" spans="1:5" ht="89.25">
      <c r="A66" s="38" t="s">
        <v>59</v>
      </c>
      <c r="E66" s="44" t="s">
        <v>407</v>
      </c>
    </row>
    <row r="67" spans="1:5" ht="12.75">
      <c r="A67" t="s">
        <v>61</v>
      </c>
      <c r="E67" s="37" t="s">
        <v>54</v>
      </c>
    </row>
    <row r="68" spans="1:16" ht="12.75">
      <c r="A68" s="26" t="s">
        <v>52</v>
      </c>
      <c s="31" t="s">
        <v>123</v>
      </c>
      <c s="31" t="s">
        <v>408</v>
      </c>
      <c s="26" t="s">
        <v>54</v>
      </c>
      <c s="32" t="s">
        <v>409</v>
      </c>
      <c s="33" t="s">
        <v>82</v>
      </c>
      <c s="34">
        <v>1.05</v>
      </c>
      <c s="35">
        <v>0</v>
      </c>
      <c s="35">
        <f>ROUND(ROUND(H68,2)*ROUND(G68,3),2)</f>
      </c>
      <c s="33" t="s">
        <v>355</v>
      </c>
      <c r="O68">
        <f>(I68*21)/100</f>
      </c>
      <c t="s">
        <v>27</v>
      </c>
    </row>
    <row r="69" spans="1:5" ht="12.75">
      <c r="A69" s="36" t="s">
        <v>58</v>
      </c>
      <c r="E69" s="37" t="s">
        <v>410</v>
      </c>
    </row>
    <row r="70" spans="1:5" ht="12.75">
      <c r="A70" s="38" t="s">
        <v>59</v>
      </c>
      <c r="E70" s="39" t="s">
        <v>382</v>
      </c>
    </row>
    <row r="71" spans="1:5" ht="12.75">
      <c r="A71" t="s">
        <v>61</v>
      </c>
      <c r="E71" s="37" t="s">
        <v>54</v>
      </c>
    </row>
    <row r="72" spans="1:16" ht="25.5">
      <c r="A72" s="26" t="s">
        <v>52</v>
      </c>
      <c s="31" t="s">
        <v>129</v>
      </c>
      <c s="31" t="s">
        <v>411</v>
      </c>
      <c s="26" t="s">
        <v>54</v>
      </c>
      <c s="32" t="s">
        <v>412</v>
      </c>
      <c s="33" t="s">
        <v>82</v>
      </c>
      <c s="34">
        <v>2</v>
      </c>
      <c s="35">
        <v>0</v>
      </c>
      <c s="35">
        <f>ROUND(ROUND(H72,2)*ROUND(G72,3),2)</f>
      </c>
      <c s="33" t="s">
        <v>355</v>
      </c>
      <c r="O72">
        <f>(I72*21)/100</f>
      </c>
      <c t="s">
        <v>27</v>
      </c>
    </row>
    <row r="73" spans="1:5" ht="25.5">
      <c r="A73" s="36" t="s">
        <v>58</v>
      </c>
      <c r="E73" s="37" t="s">
        <v>413</v>
      </c>
    </row>
    <row r="74" spans="1:5" ht="12.75">
      <c r="A74" s="38" t="s">
        <v>59</v>
      </c>
      <c r="E74" s="39" t="s">
        <v>414</v>
      </c>
    </row>
    <row r="75" spans="1:5" ht="12.75">
      <c r="A75" t="s">
        <v>61</v>
      </c>
      <c r="E75" s="37" t="s">
        <v>54</v>
      </c>
    </row>
    <row r="76" spans="1:16" ht="12.75">
      <c r="A76" s="26" t="s">
        <v>52</v>
      </c>
      <c s="31" t="s">
        <v>133</v>
      </c>
      <c s="31" t="s">
        <v>415</v>
      </c>
      <c s="26" t="s">
        <v>54</v>
      </c>
      <c s="32" t="s">
        <v>416</v>
      </c>
      <c s="33" t="s">
        <v>82</v>
      </c>
      <c s="34">
        <v>2</v>
      </c>
      <c s="35">
        <v>0</v>
      </c>
      <c s="35">
        <f>ROUND(ROUND(H76,2)*ROUND(G76,3),2)</f>
      </c>
      <c s="33" t="s">
        <v>355</v>
      </c>
      <c r="O76">
        <f>(I76*21)/100</f>
      </c>
      <c t="s">
        <v>27</v>
      </c>
    </row>
    <row r="77" spans="1:5" ht="12.75">
      <c r="A77" s="36" t="s">
        <v>58</v>
      </c>
      <c r="E77" s="37" t="s">
        <v>417</v>
      </c>
    </row>
    <row r="78" spans="1:5" ht="12.75">
      <c r="A78" s="38" t="s">
        <v>59</v>
      </c>
      <c r="E78" s="39" t="s">
        <v>54</v>
      </c>
    </row>
    <row r="79" spans="1:5" ht="12.75">
      <c r="A79" t="s">
        <v>61</v>
      </c>
      <c r="E79" s="37" t="s">
        <v>54</v>
      </c>
    </row>
    <row r="80" spans="1:16" ht="12.75">
      <c r="A80" s="26" t="s">
        <v>52</v>
      </c>
      <c s="31" t="s">
        <v>137</v>
      </c>
      <c s="31" t="s">
        <v>418</v>
      </c>
      <c s="26" t="s">
        <v>54</v>
      </c>
      <c s="32" t="s">
        <v>419</v>
      </c>
      <c s="33" t="s">
        <v>82</v>
      </c>
      <c s="34">
        <v>3</v>
      </c>
      <c s="35">
        <v>0</v>
      </c>
      <c s="35">
        <f>ROUND(ROUND(H80,2)*ROUND(G80,3),2)</f>
      </c>
      <c s="33" t="s">
        <v>355</v>
      </c>
      <c r="O80">
        <f>(I80*21)/100</f>
      </c>
      <c t="s">
        <v>27</v>
      </c>
    </row>
    <row r="81" spans="1:5" ht="25.5">
      <c r="A81" s="36" t="s">
        <v>58</v>
      </c>
      <c r="E81" s="37" t="s">
        <v>420</v>
      </c>
    </row>
    <row r="82" spans="1:5" ht="12.75">
      <c r="A82" s="38" t="s">
        <v>59</v>
      </c>
      <c r="E82" s="39" t="s">
        <v>421</v>
      </c>
    </row>
    <row r="83" spans="1:5" ht="12.75">
      <c r="A83" t="s">
        <v>61</v>
      </c>
      <c r="E83" s="37" t="s">
        <v>54</v>
      </c>
    </row>
    <row r="84" spans="1:16" ht="12.75">
      <c r="A84" s="26" t="s">
        <v>52</v>
      </c>
      <c s="31" t="s">
        <v>141</v>
      </c>
      <c s="31" t="s">
        <v>422</v>
      </c>
      <c s="26" t="s">
        <v>54</v>
      </c>
      <c s="32" t="s">
        <v>423</v>
      </c>
      <c s="33" t="s">
        <v>82</v>
      </c>
      <c s="34">
        <v>32</v>
      </c>
      <c s="35">
        <v>0</v>
      </c>
      <c s="35">
        <f>ROUND(ROUND(H84,2)*ROUND(G84,3),2)</f>
      </c>
      <c s="33" t="s">
        <v>355</v>
      </c>
      <c r="O84">
        <f>(I84*21)/100</f>
      </c>
      <c t="s">
        <v>27</v>
      </c>
    </row>
    <row r="85" spans="1:5" ht="25.5">
      <c r="A85" s="36" t="s">
        <v>58</v>
      </c>
      <c r="E85" s="37" t="s">
        <v>424</v>
      </c>
    </row>
    <row r="86" spans="1:5" ht="12.75">
      <c r="A86" s="38" t="s">
        <v>59</v>
      </c>
      <c r="E86" s="39" t="s">
        <v>54</v>
      </c>
    </row>
    <row r="87" spans="1:5" ht="12.75">
      <c r="A87" t="s">
        <v>61</v>
      </c>
      <c r="E87" s="37" t="s">
        <v>54</v>
      </c>
    </row>
    <row r="88" spans="1:16" ht="12.75">
      <c r="A88" s="26" t="s">
        <v>52</v>
      </c>
      <c s="31" t="s">
        <v>145</v>
      </c>
      <c s="31" t="s">
        <v>425</v>
      </c>
      <c s="26" t="s">
        <v>54</v>
      </c>
      <c s="32" t="s">
        <v>426</v>
      </c>
      <c s="33" t="s">
        <v>82</v>
      </c>
      <c s="34">
        <v>2</v>
      </c>
      <c s="35">
        <v>0</v>
      </c>
      <c s="35">
        <f>ROUND(ROUND(H88,2)*ROUND(G88,3),2)</f>
      </c>
      <c s="33" t="s">
        <v>355</v>
      </c>
      <c r="O88">
        <f>(I88*21)/100</f>
      </c>
      <c t="s">
        <v>27</v>
      </c>
    </row>
    <row r="89" spans="1:5" ht="25.5">
      <c r="A89" s="36" t="s">
        <v>58</v>
      </c>
      <c r="E89" s="37" t="s">
        <v>427</v>
      </c>
    </row>
    <row r="90" spans="1:5" ht="12.75">
      <c r="A90" s="38" t="s">
        <v>59</v>
      </c>
      <c r="E90" s="39" t="s">
        <v>395</v>
      </c>
    </row>
    <row r="91" spans="1:5" ht="12.75">
      <c r="A91" t="s">
        <v>61</v>
      </c>
      <c r="E91" s="37" t="s">
        <v>54</v>
      </c>
    </row>
    <row r="92" spans="1:16" ht="12.75">
      <c r="A92" s="26" t="s">
        <v>52</v>
      </c>
      <c s="31" t="s">
        <v>149</v>
      </c>
      <c s="31" t="s">
        <v>428</v>
      </c>
      <c s="26" t="s">
        <v>54</v>
      </c>
      <c s="32" t="s">
        <v>429</v>
      </c>
      <c s="33" t="s">
        <v>82</v>
      </c>
      <c s="34">
        <v>2</v>
      </c>
      <c s="35">
        <v>0</v>
      </c>
      <c s="35">
        <f>ROUND(ROUND(H92,2)*ROUND(G92,3),2)</f>
      </c>
      <c s="33" t="s">
        <v>355</v>
      </c>
      <c r="O92">
        <f>(I92*21)/100</f>
      </c>
      <c t="s">
        <v>27</v>
      </c>
    </row>
    <row r="93" spans="1:5" ht="25.5">
      <c r="A93" s="36" t="s">
        <v>58</v>
      </c>
      <c r="E93" s="37" t="s">
        <v>430</v>
      </c>
    </row>
    <row r="94" spans="1:5" ht="12.75">
      <c r="A94" s="38" t="s">
        <v>59</v>
      </c>
      <c r="E94" s="39" t="s">
        <v>54</v>
      </c>
    </row>
    <row r="95" spans="1:5" ht="12.75">
      <c r="A95" t="s">
        <v>61</v>
      </c>
      <c r="E95" s="37" t="s">
        <v>54</v>
      </c>
    </row>
    <row r="96" spans="1:16" ht="12.75">
      <c r="A96" s="26" t="s">
        <v>52</v>
      </c>
      <c s="31" t="s">
        <v>153</v>
      </c>
      <c s="31" t="s">
        <v>431</v>
      </c>
      <c s="26" t="s">
        <v>54</v>
      </c>
      <c s="32" t="s">
        <v>432</v>
      </c>
      <c s="33" t="s">
        <v>182</v>
      </c>
      <c s="34">
        <v>2.935</v>
      </c>
      <c s="35">
        <v>0</v>
      </c>
      <c s="35">
        <f>ROUND(ROUND(H96,2)*ROUND(G96,3),2)</f>
      </c>
      <c s="33" t="s">
        <v>355</v>
      </c>
      <c r="O96">
        <f>(I96*21)/100</f>
      </c>
      <c t="s">
        <v>27</v>
      </c>
    </row>
    <row r="97" spans="1:5" ht="25.5">
      <c r="A97" s="36" t="s">
        <v>58</v>
      </c>
      <c r="E97" s="37" t="s">
        <v>433</v>
      </c>
    </row>
    <row r="98" spans="1:5" ht="12.75">
      <c r="A98" s="38" t="s">
        <v>59</v>
      </c>
      <c r="E98" s="39" t="s">
        <v>54</v>
      </c>
    </row>
    <row r="99" spans="1:5" ht="12.75">
      <c r="A99" t="s">
        <v>61</v>
      </c>
      <c r="E99" s="37" t="s">
        <v>54</v>
      </c>
    </row>
    <row r="100" spans="1:16" ht="12.75">
      <c r="A100" s="26" t="s">
        <v>52</v>
      </c>
      <c s="31" t="s">
        <v>159</v>
      </c>
      <c s="31" t="s">
        <v>434</v>
      </c>
      <c s="26" t="s">
        <v>54</v>
      </c>
      <c s="32" t="s">
        <v>435</v>
      </c>
      <c s="33" t="s">
        <v>315</v>
      </c>
      <c s="34">
        <v>51.75</v>
      </c>
      <c s="35">
        <v>0</v>
      </c>
      <c s="35">
        <f>ROUND(ROUND(H100,2)*ROUND(G100,3),2)</f>
      </c>
      <c s="33" t="s">
        <v>436</v>
      </c>
      <c r="O100">
        <f>(I100*21)/100</f>
      </c>
      <c t="s">
        <v>27</v>
      </c>
    </row>
    <row r="101" spans="1:5" ht="12.75">
      <c r="A101" s="36" t="s">
        <v>58</v>
      </c>
      <c r="E101" s="37" t="s">
        <v>435</v>
      </c>
    </row>
    <row r="102" spans="1:5" ht="89.25">
      <c r="A102" s="38" t="s">
        <v>59</v>
      </c>
      <c r="E102" s="44" t="s">
        <v>437</v>
      </c>
    </row>
    <row r="103" spans="1:5" ht="12.75">
      <c r="A103" t="s">
        <v>61</v>
      </c>
      <c r="E103" s="37" t="s">
        <v>54</v>
      </c>
    </row>
    <row r="104" spans="1:16" ht="12.75">
      <c r="A104" s="26" t="s">
        <v>52</v>
      </c>
      <c s="31" t="s">
        <v>164</v>
      </c>
      <c s="31" t="s">
        <v>438</v>
      </c>
      <c s="26" t="s">
        <v>54</v>
      </c>
      <c s="32" t="s">
        <v>439</v>
      </c>
      <c s="33" t="s">
        <v>315</v>
      </c>
      <c s="34">
        <v>14.333</v>
      </c>
      <c s="35">
        <v>0</v>
      </c>
      <c s="35">
        <f>ROUND(ROUND(H104,2)*ROUND(G104,3),2)</f>
      </c>
      <c s="33" t="s">
        <v>436</v>
      </c>
      <c r="O104">
        <f>(I104*21)/100</f>
      </c>
      <c t="s">
        <v>27</v>
      </c>
    </row>
    <row r="105" spans="1:5" ht="12.75">
      <c r="A105" s="36" t="s">
        <v>58</v>
      </c>
      <c r="E105" s="37" t="s">
        <v>439</v>
      </c>
    </row>
    <row r="106" spans="1:5" ht="127.5">
      <c r="A106" s="38" t="s">
        <v>59</v>
      </c>
      <c r="E106" s="44" t="s">
        <v>440</v>
      </c>
    </row>
    <row r="107" spans="1:5" ht="12.75">
      <c r="A107" t="s">
        <v>61</v>
      </c>
      <c r="E107" s="37" t="s">
        <v>54</v>
      </c>
    </row>
    <row r="108" spans="1:16" ht="12.75">
      <c r="A108" s="26" t="s">
        <v>52</v>
      </c>
      <c s="31" t="s">
        <v>168</v>
      </c>
      <c s="31" t="s">
        <v>441</v>
      </c>
      <c s="26" t="s">
        <v>54</v>
      </c>
      <c s="32" t="s">
        <v>442</v>
      </c>
      <c s="33" t="s">
        <v>315</v>
      </c>
      <c s="34">
        <v>8.894</v>
      </c>
      <c s="35">
        <v>0</v>
      </c>
      <c s="35">
        <f>ROUND(ROUND(H108,2)*ROUND(G108,3),2)</f>
      </c>
      <c s="33" t="s">
        <v>436</v>
      </c>
      <c r="O108">
        <f>(I108*21)/100</f>
      </c>
      <c t="s">
        <v>27</v>
      </c>
    </row>
    <row r="109" spans="1:5" ht="12.75">
      <c r="A109" s="36" t="s">
        <v>58</v>
      </c>
      <c r="E109" s="37" t="s">
        <v>442</v>
      </c>
    </row>
    <row r="110" spans="1:5" ht="76.5">
      <c r="A110" s="38" t="s">
        <v>59</v>
      </c>
      <c r="E110" s="44" t="s">
        <v>443</v>
      </c>
    </row>
    <row r="111" spans="1:5" ht="12.75">
      <c r="A111" t="s">
        <v>61</v>
      </c>
      <c r="E111" s="37" t="s">
        <v>54</v>
      </c>
    </row>
    <row r="112" spans="1:16" ht="12.75">
      <c r="A112" s="26" t="s">
        <v>52</v>
      </c>
      <c s="31" t="s">
        <v>172</v>
      </c>
      <c s="31" t="s">
        <v>444</v>
      </c>
      <c s="26" t="s">
        <v>54</v>
      </c>
      <c s="32" t="s">
        <v>445</v>
      </c>
      <c s="33" t="s">
        <v>82</v>
      </c>
      <c s="34">
        <v>10</v>
      </c>
      <c s="35">
        <v>0</v>
      </c>
      <c s="35">
        <f>ROUND(ROUND(H112,2)*ROUND(G112,3),2)</f>
      </c>
      <c s="33" t="s">
        <v>436</v>
      </c>
      <c r="O112">
        <f>(I112*21)/100</f>
      </c>
      <c t="s">
        <v>27</v>
      </c>
    </row>
    <row r="113" spans="1:5" ht="12.75">
      <c r="A113" s="36" t="s">
        <v>58</v>
      </c>
      <c r="E113" s="37" t="s">
        <v>445</v>
      </c>
    </row>
    <row r="114" spans="1:5" ht="38.25">
      <c r="A114" s="38" t="s">
        <v>59</v>
      </c>
      <c r="E114" s="44" t="s">
        <v>446</v>
      </c>
    </row>
    <row r="115" spans="1:5" ht="12.75">
      <c r="A115" t="s">
        <v>61</v>
      </c>
      <c r="E115" s="37" t="s">
        <v>54</v>
      </c>
    </row>
    <row r="116" spans="1:18" ht="12.75" customHeight="1">
      <c r="A116" s="6" t="s">
        <v>50</v>
      </c>
      <c s="6"/>
      <c s="41" t="s">
        <v>447</v>
      </c>
      <c s="6"/>
      <c s="29" t="s">
        <v>448</v>
      </c>
      <c s="6"/>
      <c s="6"/>
      <c s="6"/>
      <c s="42">
        <f>0+Q116</f>
      </c>
      <c s="6"/>
      <c r="O116">
        <f>0+R116</f>
      </c>
      <c r="Q116">
        <f>0+I117+I121+I125</f>
      </c>
      <c>
        <f>0+O117+O121+O125</f>
      </c>
    </row>
    <row r="117" spans="1:16" ht="12.75">
      <c r="A117" s="26" t="s">
        <v>52</v>
      </c>
      <c s="31" t="s">
        <v>178</v>
      </c>
      <c s="31" t="s">
        <v>449</v>
      </c>
      <c s="26" t="s">
        <v>54</v>
      </c>
      <c s="32" t="s">
        <v>450</v>
      </c>
      <c s="33" t="s">
        <v>315</v>
      </c>
      <c s="34">
        <v>500</v>
      </c>
      <c s="35">
        <v>0</v>
      </c>
      <c s="35">
        <f>ROUND(ROUND(H117,2)*ROUND(G117,3),2)</f>
      </c>
      <c s="33" t="s">
        <v>355</v>
      </c>
      <c r="O117">
        <f>(I117*21)/100</f>
      </c>
      <c t="s">
        <v>27</v>
      </c>
    </row>
    <row r="118" spans="1:5" ht="12.75">
      <c r="A118" s="36" t="s">
        <v>58</v>
      </c>
      <c r="E118" s="37" t="s">
        <v>451</v>
      </c>
    </row>
    <row r="119" spans="1:5" ht="12.75">
      <c r="A119" s="38" t="s">
        <v>59</v>
      </c>
      <c r="E119" s="39" t="s">
        <v>54</v>
      </c>
    </row>
    <row r="120" spans="1:5" ht="12.75">
      <c r="A120" t="s">
        <v>61</v>
      </c>
      <c r="E120" s="37" t="s">
        <v>54</v>
      </c>
    </row>
    <row r="121" spans="1:16" ht="25.5">
      <c r="A121" s="26" t="s">
        <v>52</v>
      </c>
      <c s="31" t="s">
        <v>452</v>
      </c>
      <c s="31" t="s">
        <v>453</v>
      </c>
      <c s="26" t="s">
        <v>54</v>
      </c>
      <c s="32" t="s">
        <v>454</v>
      </c>
      <c s="33" t="s">
        <v>315</v>
      </c>
      <c s="34">
        <v>500</v>
      </c>
      <c s="35">
        <v>0</v>
      </c>
      <c s="35">
        <f>ROUND(ROUND(H121,2)*ROUND(G121,3),2)</f>
      </c>
      <c s="33" t="s">
        <v>355</v>
      </c>
      <c r="O121">
        <f>(I121*21)/100</f>
      </c>
      <c t="s">
        <v>27</v>
      </c>
    </row>
    <row r="122" spans="1:5" ht="25.5">
      <c r="A122" s="36" t="s">
        <v>58</v>
      </c>
      <c r="E122" s="37" t="s">
        <v>455</v>
      </c>
    </row>
    <row r="123" spans="1:5" ht="12.75">
      <c r="A123" s="38" t="s">
        <v>59</v>
      </c>
      <c r="E123" s="39" t="s">
        <v>54</v>
      </c>
    </row>
    <row r="124" spans="1:5" ht="12.75">
      <c r="A124" t="s">
        <v>61</v>
      </c>
      <c r="E124" s="37" t="s">
        <v>54</v>
      </c>
    </row>
    <row r="125" spans="1:16" ht="25.5">
      <c r="A125" s="26" t="s">
        <v>52</v>
      </c>
      <c s="31" t="s">
        <v>456</v>
      </c>
      <c s="31" t="s">
        <v>457</v>
      </c>
      <c s="26" t="s">
        <v>54</v>
      </c>
      <c s="32" t="s">
        <v>458</v>
      </c>
      <c s="33" t="s">
        <v>315</v>
      </c>
      <c s="34">
        <v>500</v>
      </c>
      <c s="35">
        <v>0</v>
      </c>
      <c s="35">
        <f>ROUND(ROUND(H125,2)*ROUND(G125,3),2)</f>
      </c>
      <c s="33" t="s">
        <v>355</v>
      </c>
      <c r="O125">
        <f>(I125*21)/100</f>
      </c>
      <c t="s">
        <v>27</v>
      </c>
    </row>
    <row r="126" spans="1:5" ht="25.5">
      <c r="A126" s="36" t="s">
        <v>58</v>
      </c>
      <c r="E126" s="37" t="s">
        <v>459</v>
      </c>
    </row>
    <row r="127" spans="1:5" ht="12.75">
      <c r="A127" s="38" t="s">
        <v>59</v>
      </c>
      <c r="E127" s="39" t="s">
        <v>54</v>
      </c>
    </row>
    <row r="128" spans="1:5" ht="12.75">
      <c r="A128" t="s">
        <v>61</v>
      </c>
      <c r="E128" s="37" t="s">
        <v>54</v>
      </c>
    </row>
    <row r="129" spans="1:18" ht="12.75" customHeight="1">
      <c r="A129" s="6" t="s">
        <v>50</v>
      </c>
      <c s="6"/>
      <c s="41" t="s">
        <v>460</v>
      </c>
      <c s="6"/>
      <c s="29" t="s">
        <v>461</v>
      </c>
      <c s="6"/>
      <c s="6"/>
      <c s="6"/>
      <c s="42">
        <f>0+Q129</f>
      </c>
      <c s="6"/>
      <c r="O129">
        <f>0+R129</f>
      </c>
      <c r="Q129">
        <f>0+I130+I134</f>
      </c>
      <c>
        <f>0+O130+O134</f>
      </c>
    </row>
    <row r="130" spans="1:16" ht="25.5">
      <c r="A130" s="26" t="s">
        <v>52</v>
      </c>
      <c s="31" t="s">
        <v>462</v>
      </c>
      <c s="31" t="s">
        <v>463</v>
      </c>
      <c s="26" t="s">
        <v>54</v>
      </c>
      <c s="32" t="s">
        <v>464</v>
      </c>
      <c s="33" t="s">
        <v>315</v>
      </c>
      <c s="34">
        <v>11.749</v>
      </c>
      <c s="35">
        <v>0</v>
      </c>
      <c s="35">
        <f>ROUND(ROUND(H130,2)*ROUND(G130,3),2)</f>
      </c>
      <c s="33" t="s">
        <v>355</v>
      </c>
      <c r="O130">
        <f>(I130*21)/100</f>
      </c>
      <c t="s">
        <v>27</v>
      </c>
    </row>
    <row r="131" spans="1:5" ht="25.5">
      <c r="A131" s="36" t="s">
        <v>58</v>
      </c>
      <c r="E131" s="37" t="s">
        <v>465</v>
      </c>
    </row>
    <row r="132" spans="1:5" ht="102">
      <c r="A132" s="38" t="s">
        <v>59</v>
      </c>
      <c r="E132" s="44" t="s">
        <v>466</v>
      </c>
    </row>
    <row r="133" spans="1:5" ht="12.75">
      <c r="A133" t="s">
        <v>61</v>
      </c>
      <c r="E133" s="37" t="s">
        <v>54</v>
      </c>
    </row>
    <row r="134" spans="1:16" ht="12.75">
      <c r="A134" s="26" t="s">
        <v>52</v>
      </c>
      <c s="31" t="s">
        <v>467</v>
      </c>
      <c s="31" t="s">
        <v>468</v>
      </c>
      <c s="26" t="s">
        <v>54</v>
      </c>
      <c s="32" t="s">
        <v>469</v>
      </c>
      <c s="33" t="s">
        <v>315</v>
      </c>
      <c s="34">
        <v>11.749</v>
      </c>
      <c s="35">
        <v>0</v>
      </c>
      <c s="35">
        <f>ROUND(ROUND(H134,2)*ROUND(G134,3),2)</f>
      </c>
      <c s="33" t="s">
        <v>436</v>
      </c>
      <c r="O134">
        <f>(I134*21)/100</f>
      </c>
      <c t="s">
        <v>27</v>
      </c>
    </row>
    <row r="135" spans="1:5" ht="12.75">
      <c r="A135" s="36" t="s">
        <v>58</v>
      </c>
      <c r="E135" s="37" t="s">
        <v>469</v>
      </c>
    </row>
    <row r="136" spans="1:5" ht="114.75">
      <c r="A136" s="38" t="s">
        <v>59</v>
      </c>
      <c r="E136" s="44" t="s">
        <v>470</v>
      </c>
    </row>
    <row r="137" spans="1:5" ht="12.75">
      <c r="A137" t="s">
        <v>61</v>
      </c>
      <c r="E137" s="37" t="s">
        <v>54</v>
      </c>
    </row>
    <row r="138" spans="1:18" ht="12.75" customHeight="1">
      <c r="A138" s="6" t="s">
        <v>50</v>
      </c>
      <c s="6"/>
      <c s="41" t="s">
        <v>44</v>
      </c>
      <c s="6"/>
      <c s="29" t="s">
        <v>471</v>
      </c>
      <c s="6"/>
      <c s="6"/>
      <c s="6"/>
      <c s="42">
        <f>0+Q138</f>
      </c>
      <c s="6"/>
      <c r="O138">
        <f>0+R138</f>
      </c>
      <c r="Q138">
        <f>0+I139+I143+I147+I151+I155</f>
      </c>
      <c>
        <f>0+O139+O143+O147+O151+O155</f>
      </c>
    </row>
    <row r="139" spans="1:16" ht="12.75">
      <c r="A139" s="26" t="s">
        <v>52</v>
      </c>
      <c s="31" t="s">
        <v>472</v>
      </c>
      <c s="31" t="s">
        <v>473</v>
      </c>
      <c s="26" t="s">
        <v>54</v>
      </c>
      <c s="32" t="s">
        <v>474</v>
      </c>
      <c s="33" t="s">
        <v>315</v>
      </c>
      <c s="34">
        <v>5.548</v>
      </c>
      <c s="35">
        <v>0</v>
      </c>
      <c s="35">
        <f>ROUND(ROUND(H139,2)*ROUND(G139,3),2)</f>
      </c>
      <c s="33" t="s">
        <v>355</v>
      </c>
      <c r="O139">
        <f>(I139*21)/100</f>
      </c>
      <c t="s">
        <v>27</v>
      </c>
    </row>
    <row r="140" spans="1:5" ht="25.5">
      <c r="A140" s="36" t="s">
        <v>58</v>
      </c>
      <c r="E140" s="37" t="s">
        <v>475</v>
      </c>
    </row>
    <row r="141" spans="1:5" ht="102">
      <c r="A141" s="38" t="s">
        <v>59</v>
      </c>
      <c r="E141" s="44" t="s">
        <v>476</v>
      </c>
    </row>
    <row r="142" spans="1:5" ht="12.75">
      <c r="A142" t="s">
        <v>61</v>
      </c>
      <c r="E142" s="37" t="s">
        <v>54</v>
      </c>
    </row>
    <row r="143" spans="1:16" ht="12.75">
      <c r="A143" s="26" t="s">
        <v>52</v>
      </c>
      <c s="31" t="s">
        <v>477</v>
      </c>
      <c s="31" t="s">
        <v>478</v>
      </c>
      <c s="26" t="s">
        <v>54</v>
      </c>
      <c s="32" t="s">
        <v>479</v>
      </c>
      <c s="33" t="s">
        <v>315</v>
      </c>
      <c s="34">
        <v>10.885</v>
      </c>
      <c s="35">
        <v>0</v>
      </c>
      <c s="35">
        <f>ROUND(ROUND(H143,2)*ROUND(G143,3),2)</f>
      </c>
      <c s="33" t="s">
        <v>355</v>
      </c>
      <c r="O143">
        <f>(I143*21)/100</f>
      </c>
      <c t="s">
        <v>27</v>
      </c>
    </row>
    <row r="144" spans="1:5" ht="25.5">
      <c r="A144" s="36" t="s">
        <v>58</v>
      </c>
      <c r="E144" s="37" t="s">
        <v>480</v>
      </c>
    </row>
    <row r="145" spans="1:5" ht="102">
      <c r="A145" s="38" t="s">
        <v>59</v>
      </c>
      <c r="E145" s="44" t="s">
        <v>481</v>
      </c>
    </row>
    <row r="146" spans="1:5" ht="12.75">
      <c r="A146" t="s">
        <v>61</v>
      </c>
      <c r="E146" s="37" t="s">
        <v>54</v>
      </c>
    </row>
    <row r="147" spans="1:16" ht="12.75">
      <c r="A147" s="26" t="s">
        <v>52</v>
      </c>
      <c s="31" t="s">
        <v>482</v>
      </c>
      <c s="31" t="s">
        <v>483</v>
      </c>
      <c s="26" t="s">
        <v>54</v>
      </c>
      <c s="32" t="s">
        <v>484</v>
      </c>
      <c s="33" t="s">
        <v>315</v>
      </c>
      <c s="34">
        <v>4.941</v>
      </c>
      <c s="35">
        <v>0</v>
      </c>
      <c s="35">
        <f>ROUND(ROUND(H147,2)*ROUND(G147,3),2)</f>
      </c>
      <c s="33" t="s">
        <v>355</v>
      </c>
      <c r="O147">
        <f>(I147*21)/100</f>
      </c>
      <c t="s">
        <v>27</v>
      </c>
    </row>
    <row r="148" spans="1:5" ht="25.5">
      <c r="A148" s="36" t="s">
        <v>58</v>
      </c>
      <c r="E148" s="37" t="s">
        <v>485</v>
      </c>
    </row>
    <row r="149" spans="1:5" ht="76.5">
      <c r="A149" s="38" t="s">
        <v>59</v>
      </c>
      <c r="E149" s="44" t="s">
        <v>486</v>
      </c>
    </row>
    <row r="150" spans="1:5" ht="12.75">
      <c r="A150" t="s">
        <v>61</v>
      </c>
      <c r="E150" s="37" t="s">
        <v>54</v>
      </c>
    </row>
    <row r="151" spans="1:16" ht="12.75">
      <c r="A151" s="26" t="s">
        <v>52</v>
      </c>
      <c s="31" t="s">
        <v>487</v>
      </c>
      <c s="31" t="s">
        <v>488</v>
      </c>
      <c s="26" t="s">
        <v>54</v>
      </c>
      <c s="32" t="s">
        <v>489</v>
      </c>
      <c s="33" t="s">
        <v>315</v>
      </c>
      <c s="34">
        <v>18</v>
      </c>
      <c s="35">
        <v>0</v>
      </c>
      <c s="35">
        <f>ROUND(ROUND(H151,2)*ROUND(G151,3),2)</f>
      </c>
      <c s="33" t="s">
        <v>355</v>
      </c>
      <c r="O151">
        <f>(I151*21)/100</f>
      </c>
      <c t="s">
        <v>27</v>
      </c>
    </row>
    <row r="152" spans="1:5" ht="25.5">
      <c r="A152" s="36" t="s">
        <v>58</v>
      </c>
      <c r="E152" s="37" t="s">
        <v>490</v>
      </c>
    </row>
    <row r="153" spans="1:5" ht="127.5">
      <c r="A153" s="38" t="s">
        <v>59</v>
      </c>
      <c r="E153" s="44" t="s">
        <v>491</v>
      </c>
    </row>
    <row r="154" spans="1:5" ht="12.75">
      <c r="A154" t="s">
        <v>61</v>
      </c>
      <c r="E154" s="37" t="s">
        <v>54</v>
      </c>
    </row>
    <row r="155" spans="1:16" ht="12.75">
      <c r="A155" s="26" t="s">
        <v>52</v>
      </c>
      <c s="31" t="s">
        <v>492</v>
      </c>
      <c s="31" t="s">
        <v>493</v>
      </c>
      <c s="26" t="s">
        <v>54</v>
      </c>
      <c s="32" t="s">
        <v>494</v>
      </c>
      <c s="33" t="s">
        <v>315</v>
      </c>
      <c s="34">
        <v>33.75</v>
      </c>
      <c s="35">
        <v>0</v>
      </c>
      <c s="35">
        <f>ROUND(ROUND(H155,2)*ROUND(G155,3),2)</f>
      </c>
      <c s="33" t="s">
        <v>355</v>
      </c>
      <c r="O155">
        <f>(I155*21)/100</f>
      </c>
      <c t="s">
        <v>27</v>
      </c>
    </row>
    <row r="156" spans="1:5" ht="25.5">
      <c r="A156" s="36" t="s">
        <v>58</v>
      </c>
      <c r="E156" s="37" t="s">
        <v>495</v>
      </c>
    </row>
    <row r="157" spans="1:5" ht="127.5">
      <c r="A157" s="38" t="s">
        <v>59</v>
      </c>
      <c r="E157" s="44" t="s">
        <v>496</v>
      </c>
    </row>
    <row r="158" spans="1:5" ht="12.75">
      <c r="A158" t="s">
        <v>61</v>
      </c>
      <c r="E158" s="37" t="s">
        <v>54</v>
      </c>
    </row>
    <row r="159" spans="1:18" ht="12.75" customHeight="1">
      <c r="A159" s="6" t="s">
        <v>50</v>
      </c>
      <c s="6"/>
      <c s="41" t="s">
        <v>176</v>
      </c>
      <c s="6"/>
      <c s="29" t="s">
        <v>177</v>
      </c>
      <c s="6"/>
      <c s="6"/>
      <c s="6"/>
      <c s="42">
        <f>0+Q159</f>
      </c>
      <c s="6"/>
      <c r="O159">
        <f>0+R159</f>
      </c>
      <c r="Q159">
        <f>0+I160+I164</f>
      </c>
      <c>
        <f>0+O160+O164</f>
      </c>
    </row>
    <row r="160" spans="1:16" ht="38.25">
      <c r="A160" s="26" t="s">
        <v>52</v>
      </c>
      <c s="31" t="s">
        <v>497</v>
      </c>
      <c s="31" t="s">
        <v>498</v>
      </c>
      <c s="26" t="s">
        <v>499</v>
      </c>
      <c s="32" t="s">
        <v>500</v>
      </c>
      <c s="33" t="s">
        <v>182</v>
      </c>
      <c s="34">
        <v>1.373</v>
      </c>
      <c s="35">
        <v>0</v>
      </c>
      <c s="35">
        <f>ROUND(ROUND(H160,2)*ROUND(G160,3),2)</f>
      </c>
      <c s="33" t="s">
        <v>436</v>
      </c>
      <c r="O160">
        <f>(I160*21)/100</f>
      </c>
      <c t="s">
        <v>27</v>
      </c>
    </row>
    <row r="161" spans="1:5" ht="12.75">
      <c r="A161" s="36" t="s">
        <v>58</v>
      </c>
      <c r="E161" s="37" t="s">
        <v>183</v>
      </c>
    </row>
    <row r="162" spans="1:5" ht="12.75">
      <c r="A162" s="38" t="s">
        <v>59</v>
      </c>
      <c r="E162" s="39" t="s">
        <v>54</v>
      </c>
    </row>
    <row r="163" spans="1:5" ht="102">
      <c r="A163" t="s">
        <v>61</v>
      </c>
      <c r="E163" s="45" t="s">
        <v>501</v>
      </c>
    </row>
    <row r="164" spans="1:16" ht="38.25">
      <c r="A164" s="26" t="s">
        <v>52</v>
      </c>
      <c s="31" t="s">
        <v>502</v>
      </c>
      <c s="31" t="s">
        <v>503</v>
      </c>
      <c s="26" t="s">
        <v>504</v>
      </c>
      <c s="32" t="s">
        <v>505</v>
      </c>
      <c s="33" t="s">
        <v>182</v>
      </c>
      <c s="34">
        <v>2.783</v>
      </c>
      <c s="35">
        <v>0</v>
      </c>
      <c s="35">
        <f>ROUND(ROUND(H164,2)*ROUND(G164,3),2)</f>
      </c>
      <c s="33" t="s">
        <v>436</v>
      </c>
      <c r="O164">
        <f>(I164*21)/100</f>
      </c>
      <c t="s">
        <v>27</v>
      </c>
    </row>
    <row r="165" spans="1:5" ht="12.75">
      <c r="A165" s="36" t="s">
        <v>58</v>
      </c>
      <c r="E165" s="37" t="s">
        <v>183</v>
      </c>
    </row>
    <row r="166" spans="1:5" ht="12.75">
      <c r="A166" s="38" t="s">
        <v>59</v>
      </c>
      <c r="E166" s="39" t="s">
        <v>54</v>
      </c>
    </row>
    <row r="167" spans="1:5" ht="102">
      <c r="A167" t="s">
        <v>61</v>
      </c>
      <c r="E167" s="45" t="s">
        <v>501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0+O9+O86+O99+O120+O125+O154+O163+O168</f>
      </c>
      <c t="s">
        <v>26</v>
      </c>
    </row>
    <row r="3" spans="1:16" ht="15" customHeight="1">
      <c r="A3" t="s">
        <v>12</v>
      </c>
      <c s="12" t="s">
        <v>14</v>
      </c>
      <c s="13" t="s">
        <v>15</v>
      </c>
      <c s="1"/>
      <c s="14" t="s">
        <v>16</v>
      </c>
      <c s="1"/>
      <c s="9"/>
      <c s="8" t="s">
        <v>508</v>
      </c>
      <c s="43">
        <f>0+I9+I86+I99+I120+I125+I154+I163+I168</f>
      </c>
      <c s="10"/>
      <c r="O3" t="s">
        <v>23</v>
      </c>
      <c t="s">
        <v>27</v>
      </c>
    </row>
    <row r="4" spans="1:16" ht="15" customHeight="1">
      <c r="A4" t="s">
        <v>17</v>
      </c>
      <c s="12" t="s">
        <v>18</v>
      </c>
      <c s="13" t="s">
        <v>506</v>
      </c>
      <c s="1"/>
      <c s="14" t="s">
        <v>507</v>
      </c>
      <c s="1"/>
      <c s="1"/>
      <c s="11"/>
      <c s="11"/>
      <c s="1"/>
      <c r="O4" t="s">
        <v>24</v>
      </c>
      <c t="s">
        <v>27</v>
      </c>
    </row>
    <row r="5" spans="1:16" ht="12.75" customHeight="1">
      <c r="A5" t="s">
        <v>21</v>
      </c>
      <c s="16" t="s">
        <v>22</v>
      </c>
      <c s="17" t="s">
        <v>508</v>
      </c>
      <c s="6"/>
      <c s="18" t="s">
        <v>507</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46</v>
      </c>
      <c s="27"/>
      <c s="29" t="s">
        <v>68</v>
      </c>
      <c s="27"/>
      <c s="27"/>
      <c s="27"/>
      <c s="30">
        <f>0+Q9</f>
      </c>
      <c s="27"/>
      <c r="O9">
        <f>0+R9</f>
      </c>
      <c r="Q9">
        <f>0+I10+I14+I18+I22+I26+I30+I34+I38+I42+I46+I50+I54+I58+I62+I66+I70+I74+I78+I82</f>
      </c>
      <c>
        <f>0+O10+O14+O18+O22+O26+O30+O34+O38+O42+O46+O50+O54+O58+O62+O66+O70+O74+O78+O82</f>
      </c>
    </row>
    <row r="10" spans="1:16" ht="25.5">
      <c r="A10" s="26" t="s">
        <v>52</v>
      </c>
      <c s="31" t="s">
        <v>33</v>
      </c>
      <c s="31" t="s">
        <v>510</v>
      </c>
      <c s="26" t="s">
        <v>54</v>
      </c>
      <c s="32" t="s">
        <v>511</v>
      </c>
      <c s="33" t="s">
        <v>71</v>
      </c>
      <c s="34">
        <v>36.227</v>
      </c>
      <c s="35">
        <v>0</v>
      </c>
      <c s="35">
        <f>ROUND(ROUND(H10,2)*ROUND(G10,3),2)</f>
      </c>
      <c s="33" t="s">
        <v>57</v>
      </c>
      <c r="O10">
        <f>(I10*21)/100</f>
      </c>
      <c t="s">
        <v>27</v>
      </c>
    </row>
    <row r="11" spans="1:5" ht="12.75">
      <c r="A11" s="36" t="s">
        <v>58</v>
      </c>
      <c r="E11" s="37" t="s">
        <v>54</v>
      </c>
    </row>
    <row r="12" spans="1:5" ht="114.75">
      <c r="A12" s="38" t="s">
        <v>59</v>
      </c>
      <c r="E12" s="39" t="s">
        <v>512</v>
      </c>
    </row>
    <row r="13" spans="1:5" ht="63.75">
      <c r="A13" t="s">
        <v>61</v>
      </c>
      <c r="E13" s="37" t="s">
        <v>513</v>
      </c>
    </row>
    <row r="14" spans="1:16" ht="12.75">
      <c r="A14" s="26" t="s">
        <v>52</v>
      </c>
      <c s="31" t="s">
        <v>27</v>
      </c>
      <c s="31" t="s">
        <v>514</v>
      </c>
      <c s="26" t="s">
        <v>54</v>
      </c>
      <c s="32" t="s">
        <v>515</v>
      </c>
      <c s="33" t="s">
        <v>71</v>
      </c>
      <c s="34">
        <v>10.5</v>
      </c>
      <c s="35">
        <v>0</v>
      </c>
      <c s="35">
        <f>ROUND(ROUND(H14,2)*ROUND(G14,3),2)</f>
      </c>
      <c s="33" t="s">
        <v>57</v>
      </c>
      <c r="O14">
        <f>(I14*21)/100</f>
      </c>
      <c t="s">
        <v>27</v>
      </c>
    </row>
    <row r="15" spans="1:5" ht="12.75">
      <c r="A15" s="36" t="s">
        <v>58</v>
      </c>
      <c r="E15" s="37" t="s">
        <v>54</v>
      </c>
    </row>
    <row r="16" spans="1:5" ht="51">
      <c r="A16" s="38" t="s">
        <v>59</v>
      </c>
      <c r="E16" s="39" t="s">
        <v>516</v>
      </c>
    </row>
    <row r="17" spans="1:5" ht="63.75">
      <c r="A17" t="s">
        <v>61</v>
      </c>
      <c r="E17" s="37" t="s">
        <v>513</v>
      </c>
    </row>
    <row r="18" spans="1:16" ht="12.75">
      <c r="A18" s="26" t="s">
        <v>52</v>
      </c>
      <c s="31" t="s">
        <v>26</v>
      </c>
      <c s="31" t="s">
        <v>517</v>
      </c>
      <c s="26" t="s">
        <v>54</v>
      </c>
      <c s="32" t="s">
        <v>518</v>
      </c>
      <c s="33" t="s">
        <v>71</v>
      </c>
      <c s="34">
        <v>47</v>
      </c>
      <c s="35">
        <v>0</v>
      </c>
      <c s="35">
        <f>ROUND(ROUND(H18,2)*ROUND(G18,3),2)</f>
      </c>
      <c s="33" t="s">
        <v>57</v>
      </c>
      <c r="O18">
        <f>(I18*21)/100</f>
      </c>
      <c t="s">
        <v>27</v>
      </c>
    </row>
    <row r="19" spans="1:5" ht="12.75">
      <c r="A19" s="36" t="s">
        <v>58</v>
      </c>
      <c r="E19" s="37" t="s">
        <v>54</v>
      </c>
    </row>
    <row r="20" spans="1:5" ht="51">
      <c r="A20" s="38" t="s">
        <v>59</v>
      </c>
      <c r="E20" s="39" t="s">
        <v>519</v>
      </c>
    </row>
    <row r="21" spans="1:5" ht="38.25">
      <c r="A21" t="s">
        <v>61</v>
      </c>
      <c r="E21" s="37" t="s">
        <v>520</v>
      </c>
    </row>
    <row r="22" spans="1:16" ht="12.75">
      <c r="A22" s="26" t="s">
        <v>52</v>
      </c>
      <c s="31" t="s">
        <v>37</v>
      </c>
      <c s="31" t="s">
        <v>521</v>
      </c>
      <c s="26" t="s">
        <v>54</v>
      </c>
      <c s="32" t="s">
        <v>522</v>
      </c>
      <c s="33" t="s">
        <v>71</v>
      </c>
      <c s="34">
        <v>125</v>
      </c>
      <c s="35">
        <v>0</v>
      </c>
      <c s="35">
        <f>ROUND(ROUND(H22,2)*ROUND(G22,3),2)</f>
      </c>
      <c s="33" t="s">
        <v>57</v>
      </c>
      <c r="O22">
        <f>(I22*21)/100</f>
      </c>
      <c t="s">
        <v>27</v>
      </c>
    </row>
    <row r="23" spans="1:5" ht="12.75">
      <c r="A23" s="36" t="s">
        <v>58</v>
      </c>
      <c r="E23" s="37" t="s">
        <v>54</v>
      </c>
    </row>
    <row r="24" spans="1:5" ht="76.5">
      <c r="A24" s="38" t="s">
        <v>59</v>
      </c>
      <c r="E24" s="39" t="s">
        <v>523</v>
      </c>
    </row>
    <row r="25" spans="1:5" ht="369.75">
      <c r="A25" t="s">
        <v>61</v>
      </c>
      <c r="E25" s="37" t="s">
        <v>524</v>
      </c>
    </row>
    <row r="26" spans="1:16" ht="12.75">
      <c r="A26" s="26" t="s">
        <v>52</v>
      </c>
      <c s="31" t="s">
        <v>39</v>
      </c>
      <c s="31" t="s">
        <v>525</v>
      </c>
      <c s="26" t="s">
        <v>54</v>
      </c>
      <c s="32" t="s">
        <v>526</v>
      </c>
      <c s="33" t="s">
        <v>71</v>
      </c>
      <c s="34">
        <v>153</v>
      </c>
      <c s="35">
        <v>0</v>
      </c>
      <c s="35">
        <f>ROUND(ROUND(H26,2)*ROUND(G26,3),2)</f>
      </c>
      <c s="33" t="s">
        <v>57</v>
      </c>
      <c r="O26">
        <f>(I26*21)/100</f>
      </c>
      <c t="s">
        <v>27</v>
      </c>
    </row>
    <row r="27" spans="1:5" ht="12.75">
      <c r="A27" s="36" t="s">
        <v>58</v>
      </c>
      <c r="E27" s="37" t="s">
        <v>54</v>
      </c>
    </row>
    <row r="28" spans="1:5" ht="76.5">
      <c r="A28" s="38" t="s">
        <v>59</v>
      </c>
      <c r="E28" s="39" t="s">
        <v>527</v>
      </c>
    </row>
    <row r="29" spans="1:5" ht="306">
      <c r="A29" t="s">
        <v>61</v>
      </c>
      <c r="E29" s="37" t="s">
        <v>528</v>
      </c>
    </row>
    <row r="30" spans="1:16" ht="12.75">
      <c r="A30" s="26" t="s">
        <v>52</v>
      </c>
      <c s="31" t="s">
        <v>41</v>
      </c>
      <c s="31" t="s">
        <v>529</v>
      </c>
      <c s="26" t="s">
        <v>54</v>
      </c>
      <c s="32" t="s">
        <v>530</v>
      </c>
      <c s="33" t="s">
        <v>71</v>
      </c>
      <c s="34">
        <v>888.5</v>
      </c>
      <c s="35">
        <v>0</v>
      </c>
      <c s="35">
        <f>ROUND(ROUND(H30,2)*ROUND(G30,3),2)</f>
      </c>
      <c s="33" t="s">
        <v>57</v>
      </c>
      <c r="O30">
        <f>(I30*21)/100</f>
      </c>
      <c t="s">
        <v>27</v>
      </c>
    </row>
    <row r="31" spans="1:5" ht="12.75">
      <c r="A31" s="36" t="s">
        <v>58</v>
      </c>
      <c r="E31" s="37" t="s">
        <v>54</v>
      </c>
    </row>
    <row r="32" spans="1:5" ht="102">
      <c r="A32" s="38" t="s">
        <v>59</v>
      </c>
      <c r="E32" s="39" t="s">
        <v>531</v>
      </c>
    </row>
    <row r="33" spans="1:5" ht="318.75">
      <c r="A33" t="s">
        <v>61</v>
      </c>
      <c r="E33" s="37" t="s">
        <v>532</v>
      </c>
    </row>
    <row r="34" spans="1:16" ht="12.75">
      <c r="A34" s="26" t="s">
        <v>52</v>
      </c>
      <c s="31" t="s">
        <v>90</v>
      </c>
      <c s="31" t="s">
        <v>533</v>
      </c>
      <c s="26" t="s">
        <v>54</v>
      </c>
      <c s="32" t="s">
        <v>534</v>
      </c>
      <c s="33" t="s">
        <v>71</v>
      </c>
      <c s="34">
        <v>3.6</v>
      </c>
      <c s="35">
        <v>0</v>
      </c>
      <c s="35">
        <f>ROUND(ROUND(H34,2)*ROUND(G34,3),2)</f>
      </c>
      <c s="33" t="s">
        <v>57</v>
      </c>
      <c r="O34">
        <f>(I34*21)/100</f>
      </c>
      <c t="s">
        <v>27</v>
      </c>
    </row>
    <row r="35" spans="1:5" ht="12.75">
      <c r="A35" s="36" t="s">
        <v>58</v>
      </c>
      <c r="E35" s="37" t="s">
        <v>54</v>
      </c>
    </row>
    <row r="36" spans="1:5" ht="76.5">
      <c r="A36" s="38" t="s">
        <v>59</v>
      </c>
      <c r="E36" s="39" t="s">
        <v>535</v>
      </c>
    </row>
    <row r="37" spans="1:5" ht="318.75">
      <c r="A37" t="s">
        <v>61</v>
      </c>
      <c r="E37" s="37" t="s">
        <v>532</v>
      </c>
    </row>
    <row r="38" spans="1:16" ht="12.75">
      <c r="A38" s="26" t="s">
        <v>52</v>
      </c>
      <c s="31" t="s">
        <v>95</v>
      </c>
      <c s="31" t="s">
        <v>74</v>
      </c>
      <c s="26" t="s">
        <v>54</v>
      </c>
      <c s="32" t="s">
        <v>75</v>
      </c>
      <c s="33" t="s">
        <v>71</v>
      </c>
      <c s="34">
        <v>65.3</v>
      </c>
      <c s="35">
        <v>0</v>
      </c>
      <c s="35">
        <f>ROUND(ROUND(H38,2)*ROUND(G38,3),2)</f>
      </c>
      <c s="33" t="s">
        <v>57</v>
      </c>
      <c r="O38">
        <f>(I38*21)/100</f>
      </c>
      <c t="s">
        <v>27</v>
      </c>
    </row>
    <row r="39" spans="1:5" ht="12.75">
      <c r="A39" s="36" t="s">
        <v>58</v>
      </c>
      <c r="E39" s="37" t="s">
        <v>54</v>
      </c>
    </row>
    <row r="40" spans="1:5" ht="76.5">
      <c r="A40" s="38" t="s">
        <v>59</v>
      </c>
      <c r="E40" s="39" t="s">
        <v>536</v>
      </c>
    </row>
    <row r="41" spans="1:5" ht="229.5">
      <c r="A41" t="s">
        <v>61</v>
      </c>
      <c r="E41" s="37" t="s">
        <v>537</v>
      </c>
    </row>
    <row r="42" spans="1:16" ht="12.75">
      <c r="A42" s="26" t="s">
        <v>52</v>
      </c>
      <c s="31" t="s">
        <v>44</v>
      </c>
      <c s="31" t="s">
        <v>538</v>
      </c>
      <c s="26" t="s">
        <v>54</v>
      </c>
      <c s="32" t="s">
        <v>539</v>
      </c>
      <c s="33" t="s">
        <v>71</v>
      </c>
      <c s="34">
        <v>39</v>
      </c>
      <c s="35">
        <v>0</v>
      </c>
      <c s="35">
        <f>ROUND(ROUND(H42,2)*ROUND(G42,3),2)</f>
      </c>
      <c s="33" t="s">
        <v>57</v>
      </c>
      <c r="O42">
        <f>(I42*21)/100</f>
      </c>
      <c t="s">
        <v>27</v>
      </c>
    </row>
    <row r="43" spans="1:5" ht="12.75">
      <c r="A43" s="36" t="s">
        <v>58</v>
      </c>
      <c r="E43" s="37" t="s">
        <v>54</v>
      </c>
    </row>
    <row r="44" spans="1:5" ht="51">
      <c r="A44" s="38" t="s">
        <v>59</v>
      </c>
      <c r="E44" s="39" t="s">
        <v>540</v>
      </c>
    </row>
    <row r="45" spans="1:5" ht="229.5">
      <c r="A45" t="s">
        <v>61</v>
      </c>
      <c r="E45" s="37" t="s">
        <v>537</v>
      </c>
    </row>
    <row r="46" spans="1:16" ht="12.75">
      <c r="A46" s="26" t="s">
        <v>52</v>
      </c>
      <c s="31" t="s">
        <v>46</v>
      </c>
      <c s="31" t="s">
        <v>541</v>
      </c>
      <c s="26" t="s">
        <v>54</v>
      </c>
      <c s="32" t="s">
        <v>542</v>
      </c>
      <c s="33" t="s">
        <v>71</v>
      </c>
      <c s="34">
        <v>163</v>
      </c>
      <c s="35">
        <v>0</v>
      </c>
      <c s="35">
        <f>ROUND(ROUND(H46,2)*ROUND(G46,3),2)</f>
      </c>
      <c s="33" t="s">
        <v>57</v>
      </c>
      <c r="O46">
        <f>(I46*21)/100</f>
      </c>
      <c t="s">
        <v>27</v>
      </c>
    </row>
    <row r="47" spans="1:5" ht="12.75">
      <c r="A47" s="36" t="s">
        <v>58</v>
      </c>
      <c r="E47" s="37" t="s">
        <v>54</v>
      </c>
    </row>
    <row r="48" spans="1:5" ht="63.75">
      <c r="A48" s="38" t="s">
        <v>59</v>
      </c>
      <c r="E48" s="39" t="s">
        <v>543</v>
      </c>
    </row>
    <row r="49" spans="1:5" ht="229.5">
      <c r="A49" t="s">
        <v>61</v>
      </c>
      <c r="E49" s="37" t="s">
        <v>544</v>
      </c>
    </row>
    <row r="50" spans="1:16" ht="12.75">
      <c r="A50" s="26" t="s">
        <v>52</v>
      </c>
      <c s="31" t="s">
        <v>48</v>
      </c>
      <c s="31" t="s">
        <v>545</v>
      </c>
      <c s="26" t="s">
        <v>54</v>
      </c>
      <c s="32" t="s">
        <v>546</v>
      </c>
      <c s="33" t="s">
        <v>71</v>
      </c>
      <c s="34">
        <v>1</v>
      </c>
      <c s="35">
        <v>0</v>
      </c>
      <c s="35">
        <f>ROUND(ROUND(H50,2)*ROUND(G50,3),2)</f>
      </c>
      <c s="33" t="s">
        <v>57</v>
      </c>
      <c r="O50">
        <f>(I50*21)/100</f>
      </c>
      <c t="s">
        <v>27</v>
      </c>
    </row>
    <row r="51" spans="1:5" ht="12.75">
      <c r="A51" s="36" t="s">
        <v>58</v>
      </c>
      <c r="E51" s="37" t="s">
        <v>54</v>
      </c>
    </row>
    <row r="52" spans="1:5" ht="63.75">
      <c r="A52" s="38" t="s">
        <v>59</v>
      </c>
      <c r="E52" s="39" t="s">
        <v>547</v>
      </c>
    </row>
    <row r="53" spans="1:5" ht="280.5">
      <c r="A53" t="s">
        <v>61</v>
      </c>
      <c r="E53" s="37" t="s">
        <v>548</v>
      </c>
    </row>
    <row r="54" spans="1:16" ht="12.75">
      <c r="A54" s="26" t="s">
        <v>52</v>
      </c>
      <c s="31" t="s">
        <v>111</v>
      </c>
      <c s="31" t="s">
        <v>549</v>
      </c>
      <c s="26" t="s">
        <v>54</v>
      </c>
      <c s="32" t="s">
        <v>550</v>
      </c>
      <c s="33" t="s">
        <v>71</v>
      </c>
      <c s="34">
        <v>18.8</v>
      </c>
      <c s="35">
        <v>0</v>
      </c>
      <c s="35">
        <f>ROUND(ROUND(H54,2)*ROUND(G54,3),2)</f>
      </c>
      <c s="33" t="s">
        <v>57</v>
      </c>
      <c r="O54">
        <f>(I54*21)/100</f>
      </c>
      <c t="s">
        <v>27</v>
      </c>
    </row>
    <row r="55" spans="1:5" ht="12.75">
      <c r="A55" s="36" t="s">
        <v>58</v>
      </c>
      <c r="E55" s="37" t="s">
        <v>54</v>
      </c>
    </row>
    <row r="56" spans="1:5" ht="178.5">
      <c r="A56" s="38" t="s">
        <v>59</v>
      </c>
      <c r="E56" s="39" t="s">
        <v>551</v>
      </c>
    </row>
    <row r="57" spans="1:5" ht="293.25">
      <c r="A57" t="s">
        <v>61</v>
      </c>
      <c r="E57" s="37" t="s">
        <v>552</v>
      </c>
    </row>
    <row r="58" spans="1:16" ht="12.75">
      <c r="A58" s="26" t="s">
        <v>52</v>
      </c>
      <c s="31" t="s">
        <v>115</v>
      </c>
      <c s="31" t="s">
        <v>553</v>
      </c>
      <c s="26" t="s">
        <v>54</v>
      </c>
      <c s="32" t="s">
        <v>554</v>
      </c>
      <c s="33" t="s">
        <v>71</v>
      </c>
      <c s="34">
        <v>30</v>
      </c>
      <c s="35">
        <v>0</v>
      </c>
      <c s="35">
        <f>ROUND(ROUND(H58,2)*ROUND(G58,3),2)</f>
      </c>
      <c s="33" t="s">
        <v>57</v>
      </c>
      <c r="O58">
        <f>(I58*21)/100</f>
      </c>
      <c t="s">
        <v>27</v>
      </c>
    </row>
    <row r="59" spans="1:5" ht="12.75">
      <c r="A59" s="36" t="s">
        <v>58</v>
      </c>
      <c r="E59" s="37" t="s">
        <v>54</v>
      </c>
    </row>
    <row r="60" spans="1:5" ht="63.75">
      <c r="A60" s="38" t="s">
        <v>59</v>
      </c>
      <c r="E60" s="39" t="s">
        <v>555</v>
      </c>
    </row>
    <row r="61" spans="1:5" ht="255">
      <c r="A61" t="s">
        <v>61</v>
      </c>
      <c r="E61" s="37" t="s">
        <v>556</v>
      </c>
    </row>
    <row r="62" spans="1:16" ht="12.75">
      <c r="A62" s="26" t="s">
        <v>52</v>
      </c>
      <c s="31" t="s">
        <v>119</v>
      </c>
      <c s="31" t="s">
        <v>557</v>
      </c>
      <c s="26" t="s">
        <v>54</v>
      </c>
      <c s="32" t="s">
        <v>558</v>
      </c>
      <c s="33" t="s">
        <v>315</v>
      </c>
      <c s="34">
        <v>518</v>
      </c>
      <c s="35">
        <v>0</v>
      </c>
      <c s="35">
        <f>ROUND(ROUND(H62,2)*ROUND(G62,3),2)</f>
      </c>
      <c s="33" t="s">
        <v>57</v>
      </c>
      <c r="O62">
        <f>(I62*21)/100</f>
      </c>
      <c t="s">
        <v>27</v>
      </c>
    </row>
    <row r="63" spans="1:5" ht="12.75">
      <c r="A63" s="36" t="s">
        <v>58</v>
      </c>
      <c r="E63" s="37" t="s">
        <v>54</v>
      </c>
    </row>
    <row r="64" spans="1:5" ht="63.75">
      <c r="A64" s="38" t="s">
        <v>59</v>
      </c>
      <c r="E64" s="39" t="s">
        <v>559</v>
      </c>
    </row>
    <row r="65" spans="1:5" ht="25.5">
      <c r="A65" t="s">
        <v>61</v>
      </c>
      <c r="E65" s="37" t="s">
        <v>560</v>
      </c>
    </row>
    <row r="66" spans="1:16" ht="12.75">
      <c r="A66" s="26" t="s">
        <v>52</v>
      </c>
      <c s="31" t="s">
        <v>123</v>
      </c>
      <c s="31" t="s">
        <v>561</v>
      </c>
      <c s="26" t="s">
        <v>54</v>
      </c>
      <c s="32" t="s">
        <v>562</v>
      </c>
      <c s="33" t="s">
        <v>315</v>
      </c>
      <c s="34">
        <v>615</v>
      </c>
      <c s="35">
        <v>0</v>
      </c>
      <c s="35">
        <f>ROUND(ROUND(H66,2)*ROUND(G66,3),2)</f>
      </c>
      <c s="33" t="s">
        <v>57</v>
      </c>
      <c r="O66">
        <f>(I66*21)/100</f>
      </c>
      <c t="s">
        <v>27</v>
      </c>
    </row>
    <row r="67" spans="1:5" ht="12.75">
      <c r="A67" s="36" t="s">
        <v>58</v>
      </c>
      <c r="E67" s="37" t="s">
        <v>54</v>
      </c>
    </row>
    <row r="68" spans="1:5" ht="51">
      <c r="A68" s="38" t="s">
        <v>59</v>
      </c>
      <c r="E68" s="39" t="s">
        <v>563</v>
      </c>
    </row>
    <row r="69" spans="1:5" ht="38.25">
      <c r="A69" t="s">
        <v>61</v>
      </c>
      <c r="E69" s="37" t="s">
        <v>564</v>
      </c>
    </row>
    <row r="70" spans="1:16" ht="12.75">
      <c r="A70" s="26" t="s">
        <v>52</v>
      </c>
      <c s="31" t="s">
        <v>129</v>
      </c>
      <c s="31" t="s">
        <v>565</v>
      </c>
      <c s="26" t="s">
        <v>54</v>
      </c>
      <c s="32" t="s">
        <v>566</v>
      </c>
      <c s="33" t="s">
        <v>315</v>
      </c>
      <c s="34">
        <v>615</v>
      </c>
      <c s="35">
        <v>0</v>
      </c>
      <c s="35">
        <f>ROUND(ROUND(H70,2)*ROUND(G70,3),2)</f>
      </c>
      <c s="33" t="s">
        <v>57</v>
      </c>
      <c r="O70">
        <f>(I70*21)/100</f>
      </c>
      <c t="s">
        <v>27</v>
      </c>
    </row>
    <row r="71" spans="1:5" ht="12.75">
      <c r="A71" s="36" t="s">
        <v>58</v>
      </c>
      <c r="E71" s="37" t="s">
        <v>54</v>
      </c>
    </row>
    <row r="72" spans="1:5" ht="51">
      <c r="A72" s="38" t="s">
        <v>59</v>
      </c>
      <c r="E72" s="39" t="s">
        <v>567</v>
      </c>
    </row>
    <row r="73" spans="1:5" ht="25.5">
      <c r="A73" t="s">
        <v>61</v>
      </c>
      <c r="E73" s="37" t="s">
        <v>568</v>
      </c>
    </row>
    <row r="74" spans="1:16" ht="12.75">
      <c r="A74" s="26" t="s">
        <v>52</v>
      </c>
      <c s="31" t="s">
        <v>133</v>
      </c>
      <c s="31" t="s">
        <v>569</v>
      </c>
      <c s="26" t="s">
        <v>54</v>
      </c>
      <c s="32" t="s">
        <v>570</v>
      </c>
      <c s="33" t="s">
        <v>315</v>
      </c>
      <c s="34">
        <v>615</v>
      </c>
      <c s="35">
        <v>0</v>
      </c>
      <c s="35">
        <f>ROUND(ROUND(H74,2)*ROUND(G74,3),2)</f>
      </c>
      <c s="33" t="s">
        <v>57</v>
      </c>
      <c r="O74">
        <f>(I74*21)/100</f>
      </c>
      <c t="s">
        <v>27</v>
      </c>
    </row>
    <row r="75" spans="1:5" ht="12.75">
      <c r="A75" s="36" t="s">
        <v>58</v>
      </c>
      <c r="E75" s="37" t="s">
        <v>54</v>
      </c>
    </row>
    <row r="76" spans="1:5" ht="51">
      <c r="A76" s="38" t="s">
        <v>59</v>
      </c>
      <c r="E76" s="39" t="s">
        <v>567</v>
      </c>
    </row>
    <row r="77" spans="1:5" ht="38.25">
      <c r="A77" t="s">
        <v>61</v>
      </c>
      <c r="E77" s="37" t="s">
        <v>571</v>
      </c>
    </row>
    <row r="78" spans="1:16" ht="12.75">
      <c r="A78" s="26" t="s">
        <v>52</v>
      </c>
      <c s="31" t="s">
        <v>137</v>
      </c>
      <c s="31" t="s">
        <v>572</v>
      </c>
      <c s="26" t="s">
        <v>54</v>
      </c>
      <c s="32" t="s">
        <v>573</v>
      </c>
      <c s="33" t="s">
        <v>71</v>
      </c>
      <c s="34">
        <v>6.15</v>
      </c>
      <c s="35">
        <v>0</v>
      </c>
      <c s="35">
        <f>ROUND(ROUND(H78,2)*ROUND(G78,3),2)</f>
      </c>
      <c s="33" t="s">
        <v>57</v>
      </c>
      <c r="O78">
        <f>(I78*21)/100</f>
      </c>
      <c t="s">
        <v>27</v>
      </c>
    </row>
    <row r="79" spans="1:5" ht="12.75">
      <c r="A79" s="36" t="s">
        <v>58</v>
      </c>
      <c r="E79" s="37" t="s">
        <v>54</v>
      </c>
    </row>
    <row r="80" spans="1:5" ht="51">
      <c r="A80" s="38" t="s">
        <v>59</v>
      </c>
      <c r="E80" s="39" t="s">
        <v>574</v>
      </c>
    </row>
    <row r="81" spans="1:5" ht="38.25">
      <c r="A81" t="s">
        <v>61</v>
      </c>
      <c r="E81" s="37" t="s">
        <v>575</v>
      </c>
    </row>
    <row r="82" spans="1:16" ht="25.5">
      <c r="A82" s="26" t="s">
        <v>52</v>
      </c>
      <c s="31" t="s">
        <v>141</v>
      </c>
      <c s="31" t="s">
        <v>576</v>
      </c>
      <c s="26" t="s">
        <v>54</v>
      </c>
      <c s="32" t="s">
        <v>577</v>
      </c>
      <c s="33" t="s">
        <v>71</v>
      </c>
      <c s="34">
        <v>46</v>
      </c>
      <c s="35">
        <v>0</v>
      </c>
      <c s="35">
        <f>ROUND(ROUND(H82,2)*ROUND(G82,3),2)</f>
      </c>
      <c s="33" t="s">
        <v>325</v>
      </c>
      <c r="O82">
        <f>(I82*21)/100</f>
      </c>
      <c t="s">
        <v>27</v>
      </c>
    </row>
    <row r="83" spans="1:5" ht="12.75">
      <c r="A83" s="36" t="s">
        <v>58</v>
      </c>
      <c r="E83" s="37" t="s">
        <v>54</v>
      </c>
    </row>
    <row r="84" spans="1:5" ht="51">
      <c r="A84" s="38" t="s">
        <v>59</v>
      </c>
      <c r="E84" s="39" t="s">
        <v>578</v>
      </c>
    </row>
    <row r="85" spans="1:5" ht="12.75">
      <c r="A85" t="s">
        <v>61</v>
      </c>
      <c r="E85" s="37" t="s">
        <v>579</v>
      </c>
    </row>
    <row r="86" spans="1:18" ht="12.75" customHeight="1">
      <c r="A86" s="6" t="s">
        <v>50</v>
      </c>
      <c s="6"/>
      <c s="41" t="s">
        <v>145</v>
      </c>
      <c s="6"/>
      <c s="29" t="s">
        <v>580</v>
      </c>
      <c s="6"/>
      <c s="6"/>
      <c s="6"/>
      <c s="42">
        <f>0+Q86</f>
      </c>
      <c s="6"/>
      <c r="O86">
        <f>0+R86</f>
      </c>
      <c r="Q86">
        <f>0+I87+I91+I95</f>
      </c>
      <c>
        <f>0+O87+O91+O95</f>
      </c>
    </row>
    <row r="87" spans="1:16" ht="12.75">
      <c r="A87" s="26" t="s">
        <v>52</v>
      </c>
      <c s="31" t="s">
        <v>145</v>
      </c>
      <c s="31" t="s">
        <v>581</v>
      </c>
      <c s="26" t="s">
        <v>54</v>
      </c>
      <c s="32" t="s">
        <v>582</v>
      </c>
      <c s="33" t="s">
        <v>71</v>
      </c>
      <c s="34">
        <v>6</v>
      </c>
      <c s="35">
        <v>0</v>
      </c>
      <c s="35">
        <f>ROUND(ROUND(H87,2)*ROUND(G87,3),2)</f>
      </c>
      <c s="33" t="s">
        <v>57</v>
      </c>
      <c r="O87">
        <f>(I87*21)/100</f>
      </c>
      <c t="s">
        <v>27</v>
      </c>
    </row>
    <row r="88" spans="1:5" ht="12.75">
      <c r="A88" s="36" t="s">
        <v>58</v>
      </c>
      <c r="E88" s="37" t="s">
        <v>54</v>
      </c>
    </row>
    <row r="89" spans="1:5" ht="63.75">
      <c r="A89" s="38" t="s">
        <v>59</v>
      </c>
      <c r="E89" s="39" t="s">
        <v>583</v>
      </c>
    </row>
    <row r="90" spans="1:5" ht="38.25">
      <c r="A90" t="s">
        <v>61</v>
      </c>
      <c r="E90" s="37" t="s">
        <v>584</v>
      </c>
    </row>
    <row r="91" spans="1:16" ht="12.75">
      <c r="A91" s="26" t="s">
        <v>52</v>
      </c>
      <c s="31" t="s">
        <v>149</v>
      </c>
      <c s="31" t="s">
        <v>585</v>
      </c>
      <c s="26" t="s">
        <v>54</v>
      </c>
      <c s="32" t="s">
        <v>586</v>
      </c>
      <c s="33" t="s">
        <v>315</v>
      </c>
      <c s="34">
        <v>553</v>
      </c>
      <c s="35">
        <v>0</v>
      </c>
      <c s="35">
        <f>ROUND(ROUND(H91,2)*ROUND(G91,3),2)</f>
      </c>
      <c s="33" t="s">
        <v>57</v>
      </c>
      <c r="O91">
        <f>(I91*21)/100</f>
      </c>
      <c t="s">
        <v>27</v>
      </c>
    </row>
    <row r="92" spans="1:5" ht="12.75">
      <c r="A92" s="36" t="s">
        <v>58</v>
      </c>
      <c r="E92" s="37" t="s">
        <v>54</v>
      </c>
    </row>
    <row r="93" spans="1:5" ht="102">
      <c r="A93" s="38" t="s">
        <v>59</v>
      </c>
      <c r="E93" s="39" t="s">
        <v>587</v>
      </c>
    </row>
    <row r="94" spans="1:5" ht="102">
      <c r="A94" t="s">
        <v>61</v>
      </c>
      <c r="E94" s="37" t="s">
        <v>588</v>
      </c>
    </row>
    <row r="95" spans="1:16" ht="12.75">
      <c r="A95" s="26" t="s">
        <v>52</v>
      </c>
      <c s="31" t="s">
        <v>153</v>
      </c>
      <c s="31" t="s">
        <v>589</v>
      </c>
      <c s="26" t="s">
        <v>54</v>
      </c>
      <c s="32" t="s">
        <v>590</v>
      </c>
      <c s="33" t="s">
        <v>315</v>
      </c>
      <c s="34">
        <v>334</v>
      </c>
      <c s="35">
        <v>0</v>
      </c>
      <c s="35">
        <f>ROUND(ROUND(H95,2)*ROUND(G95,3),2)</f>
      </c>
      <c s="33" t="s">
        <v>57</v>
      </c>
      <c r="O95">
        <f>(I95*21)/100</f>
      </c>
      <c t="s">
        <v>27</v>
      </c>
    </row>
    <row r="96" spans="1:5" ht="12.75">
      <c r="A96" s="36" t="s">
        <v>58</v>
      </c>
      <c r="E96" s="37" t="s">
        <v>54</v>
      </c>
    </row>
    <row r="97" spans="1:5" ht="51">
      <c r="A97" s="38" t="s">
        <v>59</v>
      </c>
      <c r="E97" s="39" t="s">
        <v>591</v>
      </c>
    </row>
    <row r="98" spans="1:5" ht="102">
      <c r="A98" t="s">
        <v>61</v>
      </c>
      <c r="E98" s="37" t="s">
        <v>592</v>
      </c>
    </row>
    <row r="99" spans="1:18" ht="12.75" customHeight="1">
      <c r="A99" s="6" t="s">
        <v>50</v>
      </c>
      <c s="6"/>
      <c s="41" t="s">
        <v>593</v>
      </c>
      <c s="6"/>
      <c s="29" t="s">
        <v>594</v>
      </c>
      <c s="6"/>
      <c s="6"/>
      <c s="6"/>
      <c s="42">
        <f>0+Q99</f>
      </c>
      <c s="6"/>
      <c r="O99">
        <f>0+R99</f>
      </c>
      <c r="Q99">
        <f>0+I100+I104+I108+I112+I116</f>
      </c>
      <c>
        <f>0+O100+O104+O108+O112+O116</f>
      </c>
    </row>
    <row r="100" spans="1:16" ht="12.75">
      <c r="A100" s="26" t="s">
        <v>52</v>
      </c>
      <c s="31" t="s">
        <v>159</v>
      </c>
      <c s="31" t="s">
        <v>595</v>
      </c>
      <c s="26" t="s">
        <v>54</v>
      </c>
      <c s="32" t="s">
        <v>596</v>
      </c>
      <c s="33" t="s">
        <v>71</v>
      </c>
      <c s="34">
        <v>28</v>
      </c>
      <c s="35">
        <v>0</v>
      </c>
      <c s="35">
        <f>ROUND(ROUND(H100,2)*ROUND(G100,3),2)</f>
      </c>
      <c s="33" t="s">
        <v>57</v>
      </c>
      <c r="O100">
        <f>(I100*21)/100</f>
      </c>
      <c t="s">
        <v>27</v>
      </c>
    </row>
    <row r="101" spans="1:5" ht="12.75">
      <c r="A101" s="36" t="s">
        <v>58</v>
      </c>
      <c r="E101" s="37" t="s">
        <v>54</v>
      </c>
    </row>
    <row r="102" spans="1:5" ht="63.75">
      <c r="A102" s="38" t="s">
        <v>59</v>
      </c>
      <c r="E102" s="39" t="s">
        <v>597</v>
      </c>
    </row>
    <row r="103" spans="1:5" ht="369.75">
      <c r="A103" t="s">
        <v>61</v>
      </c>
      <c r="E103" s="37" t="s">
        <v>598</v>
      </c>
    </row>
    <row r="104" spans="1:16" ht="12.75">
      <c r="A104" s="26" t="s">
        <v>52</v>
      </c>
      <c s="31" t="s">
        <v>164</v>
      </c>
      <c s="31" t="s">
        <v>599</v>
      </c>
      <c s="26" t="s">
        <v>54</v>
      </c>
      <c s="32" t="s">
        <v>600</v>
      </c>
      <c s="33" t="s">
        <v>71</v>
      </c>
      <c s="34">
        <v>7.9</v>
      </c>
      <c s="35">
        <v>0</v>
      </c>
      <c s="35">
        <f>ROUND(ROUND(H104,2)*ROUND(G104,3),2)</f>
      </c>
      <c s="33" t="s">
        <v>57</v>
      </c>
      <c r="O104">
        <f>(I104*21)/100</f>
      </c>
      <c t="s">
        <v>27</v>
      </c>
    </row>
    <row r="105" spans="1:5" ht="12.75">
      <c r="A105" s="36" t="s">
        <v>58</v>
      </c>
      <c r="E105" s="37" t="s">
        <v>54</v>
      </c>
    </row>
    <row r="106" spans="1:5" ht="102">
      <c r="A106" s="38" t="s">
        <v>59</v>
      </c>
      <c r="E106" s="39" t="s">
        <v>601</v>
      </c>
    </row>
    <row r="107" spans="1:5" ht="369.75">
      <c r="A107" t="s">
        <v>61</v>
      </c>
      <c r="E107" s="37" t="s">
        <v>598</v>
      </c>
    </row>
    <row r="108" spans="1:16" ht="12.75">
      <c r="A108" s="26" t="s">
        <v>52</v>
      </c>
      <c s="31" t="s">
        <v>168</v>
      </c>
      <c s="31" t="s">
        <v>602</v>
      </c>
      <c s="26" t="s">
        <v>54</v>
      </c>
      <c s="32" t="s">
        <v>603</v>
      </c>
      <c s="33" t="s">
        <v>71</v>
      </c>
      <c s="34">
        <v>1.9</v>
      </c>
      <c s="35">
        <v>0</v>
      </c>
      <c s="35">
        <f>ROUND(ROUND(H108,2)*ROUND(G108,3),2)</f>
      </c>
      <c s="33" t="s">
        <v>57</v>
      </c>
      <c r="O108">
        <f>(I108*21)/100</f>
      </c>
      <c t="s">
        <v>27</v>
      </c>
    </row>
    <row r="109" spans="1:5" ht="12.75">
      <c r="A109" s="36" t="s">
        <v>58</v>
      </c>
      <c r="E109" s="37" t="s">
        <v>54</v>
      </c>
    </row>
    <row r="110" spans="1:5" ht="63.75">
      <c r="A110" s="38" t="s">
        <v>59</v>
      </c>
      <c r="E110" s="39" t="s">
        <v>604</v>
      </c>
    </row>
    <row r="111" spans="1:5" ht="38.25">
      <c r="A111" t="s">
        <v>61</v>
      </c>
      <c r="E111" s="37" t="s">
        <v>605</v>
      </c>
    </row>
    <row r="112" spans="1:16" ht="12.75">
      <c r="A112" s="26" t="s">
        <v>52</v>
      </c>
      <c s="31" t="s">
        <v>172</v>
      </c>
      <c s="31" t="s">
        <v>606</v>
      </c>
      <c s="26" t="s">
        <v>54</v>
      </c>
      <c s="32" t="s">
        <v>607</v>
      </c>
      <c s="33" t="s">
        <v>71</v>
      </c>
      <c s="34">
        <v>0.8</v>
      </c>
      <c s="35">
        <v>0</v>
      </c>
      <c s="35">
        <f>ROUND(ROUND(H112,2)*ROUND(G112,3),2)</f>
      </c>
      <c s="33" t="s">
        <v>57</v>
      </c>
      <c r="O112">
        <f>(I112*21)/100</f>
      </c>
      <c t="s">
        <v>27</v>
      </c>
    </row>
    <row r="113" spans="1:5" ht="12.75">
      <c r="A113" s="36" t="s">
        <v>58</v>
      </c>
      <c r="E113" s="37" t="s">
        <v>54</v>
      </c>
    </row>
    <row r="114" spans="1:5" ht="140.25">
      <c r="A114" s="38" t="s">
        <v>59</v>
      </c>
      <c r="E114" s="39" t="s">
        <v>608</v>
      </c>
    </row>
    <row r="115" spans="1:5" ht="38.25">
      <c r="A115" t="s">
        <v>61</v>
      </c>
      <c r="E115" s="37" t="s">
        <v>605</v>
      </c>
    </row>
    <row r="116" spans="1:16" ht="12.75">
      <c r="A116" s="26" t="s">
        <v>52</v>
      </c>
      <c s="31" t="s">
        <v>178</v>
      </c>
      <c s="31" t="s">
        <v>609</v>
      </c>
      <c s="26" t="s">
        <v>54</v>
      </c>
      <c s="32" t="s">
        <v>610</v>
      </c>
      <c s="33" t="s">
        <v>71</v>
      </c>
      <c s="34">
        <v>3.6</v>
      </c>
      <c s="35">
        <v>0</v>
      </c>
      <c s="35">
        <f>ROUND(ROUND(H116,2)*ROUND(G116,3),2)</f>
      </c>
      <c s="33" t="s">
        <v>57</v>
      </c>
      <c r="O116">
        <f>(I116*21)/100</f>
      </c>
      <c t="s">
        <v>27</v>
      </c>
    </row>
    <row r="117" spans="1:5" ht="12.75">
      <c r="A117" s="36" t="s">
        <v>58</v>
      </c>
      <c r="E117" s="37" t="s">
        <v>54</v>
      </c>
    </row>
    <row r="118" spans="1:5" ht="51">
      <c r="A118" s="38" t="s">
        <v>59</v>
      </c>
      <c r="E118" s="39" t="s">
        <v>611</v>
      </c>
    </row>
    <row r="119" spans="1:5" ht="102">
      <c r="A119" t="s">
        <v>61</v>
      </c>
      <c r="E119" s="37" t="s">
        <v>612</v>
      </c>
    </row>
    <row r="120" spans="1:18" ht="12.75" customHeight="1">
      <c r="A120" s="6" t="s">
        <v>50</v>
      </c>
      <c s="6"/>
      <c s="41" t="s">
        <v>613</v>
      </c>
      <c s="6"/>
      <c s="29" t="s">
        <v>614</v>
      </c>
      <c s="6"/>
      <c s="6"/>
      <c s="6"/>
      <c s="42">
        <f>0+Q120</f>
      </c>
      <c s="6"/>
      <c r="O120">
        <f>0+R120</f>
      </c>
      <c r="Q120">
        <f>0+I121</f>
      </c>
      <c>
        <f>0+O121</f>
      </c>
    </row>
    <row r="121" spans="1:16" ht="25.5">
      <c r="A121" s="26" t="s">
        <v>52</v>
      </c>
      <c s="31" t="s">
        <v>452</v>
      </c>
      <c s="31" t="s">
        <v>615</v>
      </c>
      <c s="26" t="s">
        <v>54</v>
      </c>
      <c s="32" t="s">
        <v>616</v>
      </c>
      <c s="33" t="s">
        <v>315</v>
      </c>
      <c s="34">
        <v>388</v>
      </c>
      <c s="35">
        <v>0</v>
      </c>
      <c s="35">
        <f>ROUND(ROUND(H121,2)*ROUND(G121,3),2)</f>
      </c>
      <c s="33" t="s">
        <v>57</v>
      </c>
      <c r="O121">
        <f>(I121*21)/100</f>
      </c>
      <c t="s">
        <v>27</v>
      </c>
    </row>
    <row r="122" spans="1:5" ht="12.75">
      <c r="A122" s="36" t="s">
        <v>58</v>
      </c>
      <c r="E122" s="37" t="s">
        <v>54</v>
      </c>
    </row>
    <row r="123" spans="1:5" ht="63.75">
      <c r="A123" s="38" t="s">
        <v>59</v>
      </c>
      <c r="E123" s="39" t="s">
        <v>617</v>
      </c>
    </row>
    <row r="124" spans="1:5" ht="191.25">
      <c r="A124" t="s">
        <v>61</v>
      </c>
      <c r="E124" s="37" t="s">
        <v>618</v>
      </c>
    </row>
    <row r="125" spans="1:18" ht="12.75" customHeight="1">
      <c r="A125" s="6" t="s">
        <v>50</v>
      </c>
      <c s="6"/>
      <c s="41" t="s">
        <v>619</v>
      </c>
      <c s="6"/>
      <c s="29" t="s">
        <v>620</v>
      </c>
      <c s="6"/>
      <c s="6"/>
      <c s="6"/>
      <c s="42">
        <f>0+Q125</f>
      </c>
      <c s="6"/>
      <c r="O125">
        <f>0+R125</f>
      </c>
      <c r="Q125">
        <f>0+I126+I130+I134+I138+I142+I146+I150</f>
      </c>
      <c>
        <f>0+O126+O130+O134+O138+O142+O146+O150</f>
      </c>
    </row>
    <row r="126" spans="1:16" ht="12.75">
      <c r="A126" s="26" t="s">
        <v>52</v>
      </c>
      <c s="31" t="s">
        <v>456</v>
      </c>
      <c s="31" t="s">
        <v>621</v>
      </c>
      <c s="26" t="s">
        <v>54</v>
      </c>
      <c s="32" t="s">
        <v>622</v>
      </c>
      <c s="33" t="s">
        <v>86</v>
      </c>
      <c s="34">
        <v>1.5</v>
      </c>
      <c s="35">
        <v>0</v>
      </c>
      <c s="35">
        <f>ROUND(ROUND(H126,2)*ROUND(G126,3),2)</f>
      </c>
      <c s="33" t="s">
        <v>57</v>
      </c>
      <c r="O126">
        <f>(I126*21)/100</f>
      </c>
      <c t="s">
        <v>27</v>
      </c>
    </row>
    <row r="127" spans="1:5" ht="12.75">
      <c r="A127" s="36" t="s">
        <v>58</v>
      </c>
      <c r="E127" s="37" t="s">
        <v>54</v>
      </c>
    </row>
    <row r="128" spans="1:5" ht="51">
      <c r="A128" s="38" t="s">
        <v>59</v>
      </c>
      <c r="E128" s="39" t="s">
        <v>623</v>
      </c>
    </row>
    <row r="129" spans="1:5" ht="255">
      <c r="A129" t="s">
        <v>61</v>
      </c>
      <c r="E129" s="37" t="s">
        <v>624</v>
      </c>
    </row>
    <row r="130" spans="1:16" ht="12.75">
      <c r="A130" s="26" t="s">
        <v>52</v>
      </c>
      <c s="31" t="s">
        <v>462</v>
      </c>
      <c s="31" t="s">
        <v>625</v>
      </c>
      <c s="26" t="s">
        <v>54</v>
      </c>
      <c s="32" t="s">
        <v>626</v>
      </c>
      <c s="33" t="s">
        <v>86</v>
      </c>
      <c s="34">
        <v>16.2</v>
      </c>
      <c s="35">
        <v>0</v>
      </c>
      <c s="35">
        <f>ROUND(ROUND(H130,2)*ROUND(G130,3),2)</f>
      </c>
      <c s="33" t="s">
        <v>57</v>
      </c>
      <c r="O130">
        <f>(I130*21)/100</f>
      </c>
      <c t="s">
        <v>27</v>
      </c>
    </row>
    <row r="131" spans="1:5" ht="12.75">
      <c r="A131" s="36" t="s">
        <v>58</v>
      </c>
      <c r="E131" s="37" t="s">
        <v>54</v>
      </c>
    </row>
    <row r="132" spans="1:5" ht="51">
      <c r="A132" s="38" t="s">
        <v>59</v>
      </c>
      <c r="E132" s="39" t="s">
        <v>627</v>
      </c>
    </row>
    <row r="133" spans="1:5" ht="255">
      <c r="A133" t="s">
        <v>61</v>
      </c>
      <c r="E133" s="37" t="s">
        <v>624</v>
      </c>
    </row>
    <row r="134" spans="1:16" ht="12.75">
      <c r="A134" s="26" t="s">
        <v>52</v>
      </c>
      <c s="31" t="s">
        <v>467</v>
      </c>
      <c s="31" t="s">
        <v>628</v>
      </c>
      <c s="26" t="s">
        <v>54</v>
      </c>
      <c s="32" t="s">
        <v>629</v>
      </c>
      <c s="33" t="s">
        <v>86</v>
      </c>
      <c s="34">
        <v>17</v>
      </c>
      <c s="35">
        <v>0</v>
      </c>
      <c s="35">
        <f>ROUND(ROUND(H134,2)*ROUND(G134,3),2)</f>
      </c>
      <c s="33" t="s">
        <v>57</v>
      </c>
      <c r="O134">
        <f>(I134*21)/100</f>
      </c>
      <c t="s">
        <v>27</v>
      </c>
    </row>
    <row r="135" spans="1:5" ht="12.75">
      <c r="A135" s="36" t="s">
        <v>58</v>
      </c>
      <c r="E135" s="37" t="s">
        <v>54</v>
      </c>
    </row>
    <row r="136" spans="1:5" ht="51">
      <c r="A136" s="38" t="s">
        <v>59</v>
      </c>
      <c r="E136" s="39" t="s">
        <v>630</v>
      </c>
    </row>
    <row r="137" spans="1:5" ht="242.25">
      <c r="A137" t="s">
        <v>61</v>
      </c>
      <c r="E137" s="37" t="s">
        <v>631</v>
      </c>
    </row>
    <row r="138" spans="1:16" ht="12.75">
      <c r="A138" s="26" t="s">
        <v>52</v>
      </c>
      <c s="31" t="s">
        <v>472</v>
      </c>
      <c s="31" t="s">
        <v>632</v>
      </c>
      <c s="26" t="s">
        <v>54</v>
      </c>
      <c s="32" t="s">
        <v>633</v>
      </c>
      <c s="33" t="s">
        <v>82</v>
      </c>
      <c s="34">
        <v>1</v>
      </c>
      <c s="35">
        <v>0</v>
      </c>
      <c s="35">
        <f>ROUND(ROUND(H138,2)*ROUND(G138,3),2)</f>
      </c>
      <c s="33" t="s">
        <v>57</v>
      </c>
      <c r="O138">
        <f>(I138*21)/100</f>
      </c>
      <c t="s">
        <v>27</v>
      </c>
    </row>
    <row r="139" spans="1:5" ht="12.75">
      <c r="A139" s="36" t="s">
        <v>58</v>
      </c>
      <c r="E139" s="37" t="s">
        <v>54</v>
      </c>
    </row>
    <row r="140" spans="1:5" ht="76.5">
      <c r="A140" s="38" t="s">
        <v>59</v>
      </c>
      <c r="E140" s="39" t="s">
        <v>634</v>
      </c>
    </row>
    <row r="141" spans="1:5" ht="89.25">
      <c r="A141" t="s">
        <v>61</v>
      </c>
      <c r="E141" s="37" t="s">
        <v>635</v>
      </c>
    </row>
    <row r="142" spans="1:16" ht="12.75">
      <c r="A142" s="26" t="s">
        <v>52</v>
      </c>
      <c s="31" t="s">
        <v>477</v>
      </c>
      <c s="31" t="s">
        <v>636</v>
      </c>
      <c s="26" t="s">
        <v>54</v>
      </c>
      <c s="32" t="s">
        <v>637</v>
      </c>
      <c s="33" t="s">
        <v>82</v>
      </c>
      <c s="34">
        <v>3</v>
      </c>
      <c s="35">
        <v>0</v>
      </c>
      <c s="35">
        <f>ROUND(ROUND(H142,2)*ROUND(G142,3),2)</f>
      </c>
      <c s="33" t="s">
        <v>57</v>
      </c>
      <c r="O142">
        <f>(I142*21)/100</f>
      </c>
      <c t="s">
        <v>27</v>
      </c>
    </row>
    <row r="143" spans="1:5" ht="12.75">
      <c r="A143" s="36" t="s">
        <v>58</v>
      </c>
      <c r="E143" s="37" t="s">
        <v>54</v>
      </c>
    </row>
    <row r="144" spans="1:5" ht="51">
      <c r="A144" s="38" t="s">
        <v>59</v>
      </c>
      <c r="E144" s="39" t="s">
        <v>638</v>
      </c>
    </row>
    <row r="145" spans="1:5" ht="153">
      <c r="A145" t="s">
        <v>61</v>
      </c>
      <c r="E145" s="37" t="s">
        <v>639</v>
      </c>
    </row>
    <row r="146" spans="1:16" ht="25.5">
      <c r="A146" s="26" t="s">
        <v>52</v>
      </c>
      <c s="31" t="s">
        <v>482</v>
      </c>
      <c s="31" t="s">
        <v>640</v>
      </c>
      <c s="26" t="s">
        <v>54</v>
      </c>
      <c s="32" t="s">
        <v>641</v>
      </c>
      <c s="33" t="s">
        <v>82</v>
      </c>
      <c s="34">
        <v>2</v>
      </c>
      <c s="35">
        <v>0</v>
      </c>
      <c s="35">
        <f>ROUND(ROUND(H146,2)*ROUND(G146,3),2)</f>
      </c>
      <c s="33" t="s">
        <v>325</v>
      </c>
      <c r="O146">
        <f>(I146*21)/100</f>
      </c>
      <c t="s">
        <v>27</v>
      </c>
    </row>
    <row r="147" spans="1:5" ht="12.75">
      <c r="A147" s="36" t="s">
        <v>58</v>
      </c>
      <c r="E147" s="37" t="s">
        <v>54</v>
      </c>
    </row>
    <row r="148" spans="1:5" ht="51">
      <c r="A148" s="38" t="s">
        <v>59</v>
      </c>
      <c r="E148" s="39" t="s">
        <v>642</v>
      </c>
    </row>
    <row r="149" spans="1:5" ht="25.5">
      <c r="A149" t="s">
        <v>61</v>
      </c>
      <c r="E149" s="37" t="s">
        <v>643</v>
      </c>
    </row>
    <row r="150" spans="1:16" ht="12.75">
      <c r="A150" s="26" t="s">
        <v>52</v>
      </c>
      <c s="31" t="s">
        <v>487</v>
      </c>
      <c s="31" t="s">
        <v>644</v>
      </c>
      <c s="26" t="s">
        <v>54</v>
      </c>
      <c s="32" t="s">
        <v>645</v>
      </c>
      <c s="33" t="s">
        <v>82</v>
      </c>
      <c s="34">
        <v>1</v>
      </c>
      <c s="35">
        <v>0</v>
      </c>
      <c s="35">
        <f>ROUND(ROUND(H150,2)*ROUND(G150,3),2)</f>
      </c>
      <c s="33" t="s">
        <v>65</v>
      </c>
      <c r="O150">
        <f>(I150*21)/100</f>
      </c>
      <c t="s">
        <v>27</v>
      </c>
    </row>
    <row r="151" spans="1:5" ht="12.75">
      <c r="A151" s="36" t="s">
        <v>58</v>
      </c>
      <c r="E151" s="37" t="s">
        <v>54</v>
      </c>
    </row>
    <row r="152" spans="1:5" ht="63.75">
      <c r="A152" s="38" t="s">
        <v>59</v>
      </c>
      <c r="E152" s="39" t="s">
        <v>646</v>
      </c>
    </row>
    <row r="153" spans="1:5" ht="409.5">
      <c r="A153" t="s">
        <v>61</v>
      </c>
      <c r="E153" s="37" t="s">
        <v>647</v>
      </c>
    </row>
    <row r="154" spans="1:18" ht="12.75" customHeight="1">
      <c r="A154" s="6" t="s">
        <v>50</v>
      </c>
      <c s="6"/>
      <c s="41" t="s">
        <v>290</v>
      </c>
      <c s="6"/>
      <c s="29" t="s">
        <v>291</v>
      </c>
      <c s="6"/>
      <c s="6"/>
      <c s="6"/>
      <c s="42">
        <f>0+Q154</f>
      </c>
      <c s="6"/>
      <c r="O154">
        <f>0+R154</f>
      </c>
      <c r="Q154">
        <f>0+I155+I159</f>
      </c>
      <c>
        <f>0+O155+O159</f>
      </c>
    </row>
    <row r="155" spans="1:16" ht="12.75">
      <c r="A155" s="26" t="s">
        <v>52</v>
      </c>
      <c s="31" t="s">
        <v>492</v>
      </c>
      <c s="31" t="s">
        <v>648</v>
      </c>
      <c s="26" t="s">
        <v>54</v>
      </c>
      <c s="32" t="s">
        <v>649</v>
      </c>
      <c s="33" t="s">
        <v>86</v>
      </c>
      <c s="34">
        <v>30</v>
      </c>
      <c s="35">
        <v>0</v>
      </c>
      <c s="35">
        <f>ROUND(ROUND(H155,2)*ROUND(G155,3),2)</f>
      </c>
      <c s="33" t="s">
        <v>57</v>
      </c>
      <c r="O155">
        <f>(I155*21)/100</f>
      </c>
      <c t="s">
        <v>27</v>
      </c>
    </row>
    <row r="156" spans="1:5" ht="12.75">
      <c r="A156" s="36" t="s">
        <v>58</v>
      </c>
      <c r="E156" s="37" t="s">
        <v>54</v>
      </c>
    </row>
    <row r="157" spans="1:5" ht="63.75">
      <c r="A157" s="38" t="s">
        <v>59</v>
      </c>
      <c r="E157" s="39" t="s">
        <v>650</v>
      </c>
    </row>
    <row r="158" spans="1:5" ht="89.25">
      <c r="A158" t="s">
        <v>61</v>
      </c>
      <c r="E158" s="37" t="s">
        <v>651</v>
      </c>
    </row>
    <row r="159" spans="1:16" ht="12.75">
      <c r="A159" s="26" t="s">
        <v>52</v>
      </c>
      <c s="31" t="s">
        <v>497</v>
      </c>
      <c s="31" t="s">
        <v>652</v>
      </c>
      <c s="26" t="s">
        <v>54</v>
      </c>
      <c s="32" t="s">
        <v>653</v>
      </c>
      <c s="33" t="s">
        <v>86</v>
      </c>
      <c s="34">
        <v>115</v>
      </c>
      <c s="35">
        <v>0</v>
      </c>
      <c s="35">
        <f>ROUND(ROUND(H159,2)*ROUND(G159,3),2)</f>
      </c>
      <c s="33" t="s">
        <v>57</v>
      </c>
      <c r="O159">
        <f>(I159*21)/100</f>
      </c>
      <c t="s">
        <v>27</v>
      </c>
    </row>
    <row r="160" spans="1:5" ht="12.75">
      <c r="A160" s="36" t="s">
        <v>58</v>
      </c>
      <c r="E160" s="37" t="s">
        <v>54</v>
      </c>
    </row>
    <row r="161" spans="1:5" ht="51">
      <c r="A161" s="38" t="s">
        <v>59</v>
      </c>
      <c r="E161" s="39" t="s">
        <v>654</v>
      </c>
    </row>
    <row r="162" spans="1:5" ht="76.5">
      <c r="A162" t="s">
        <v>61</v>
      </c>
      <c r="E162" s="37" t="s">
        <v>655</v>
      </c>
    </row>
    <row r="163" spans="1:18" ht="12.75" customHeight="1">
      <c r="A163" s="6" t="s">
        <v>50</v>
      </c>
      <c s="6"/>
      <c s="41" t="s">
        <v>303</v>
      </c>
      <c s="6"/>
      <c s="29" t="s">
        <v>304</v>
      </c>
      <c s="6"/>
      <c s="6"/>
      <c s="6"/>
      <c s="42">
        <f>0+Q163</f>
      </c>
      <c s="6"/>
      <c r="O163">
        <f>0+R163</f>
      </c>
      <c r="Q163">
        <f>0+I164</f>
      </c>
      <c>
        <f>0+O164</f>
      </c>
    </row>
    <row r="164" spans="1:16" ht="12.75">
      <c r="A164" s="26" t="s">
        <v>52</v>
      </c>
      <c s="31" t="s">
        <v>502</v>
      </c>
      <c s="31" t="s">
        <v>318</v>
      </c>
      <c s="26" t="s">
        <v>54</v>
      </c>
      <c s="32" t="s">
        <v>319</v>
      </c>
      <c s="33" t="s">
        <v>71</v>
      </c>
      <c s="34">
        <v>18</v>
      </c>
      <c s="35">
        <v>0</v>
      </c>
      <c s="35">
        <f>ROUND(ROUND(H164,2)*ROUND(G164,3),2)</f>
      </c>
      <c s="33" t="s">
        <v>57</v>
      </c>
      <c r="O164">
        <f>(I164*21)/100</f>
      </c>
      <c t="s">
        <v>27</v>
      </c>
    </row>
    <row r="165" spans="1:5" ht="12.75">
      <c r="A165" s="36" t="s">
        <v>58</v>
      </c>
      <c r="E165" s="37" t="s">
        <v>54</v>
      </c>
    </row>
    <row r="166" spans="1:5" ht="51">
      <c r="A166" s="38" t="s">
        <v>59</v>
      </c>
      <c r="E166" s="39" t="s">
        <v>656</v>
      </c>
    </row>
    <row r="167" spans="1:5" ht="102">
      <c r="A167" t="s">
        <v>61</v>
      </c>
      <c r="E167" s="37" t="s">
        <v>321</v>
      </c>
    </row>
    <row r="168" spans="1:18" ht="12.75" customHeight="1">
      <c r="A168" s="6" t="s">
        <v>50</v>
      </c>
      <c s="6"/>
      <c s="41" t="s">
        <v>176</v>
      </c>
      <c s="6"/>
      <c s="29" t="s">
        <v>177</v>
      </c>
      <c s="6"/>
      <c s="6"/>
      <c s="6"/>
      <c s="42">
        <f>0+Q168</f>
      </c>
      <c s="6"/>
      <c r="O168">
        <f>0+R168</f>
      </c>
      <c r="Q168">
        <f>0+I169+I173+I177+I181</f>
      </c>
      <c>
        <f>0+O169+O173+O177+O181</f>
      </c>
    </row>
    <row r="169" spans="1:16" ht="38.25">
      <c r="A169" s="26" t="s">
        <v>52</v>
      </c>
      <c s="31" t="s">
        <v>657</v>
      </c>
      <c s="31" t="s">
        <v>658</v>
      </c>
      <c s="26" t="s">
        <v>659</v>
      </c>
      <c s="32" t="s">
        <v>660</v>
      </c>
      <c s="33" t="s">
        <v>182</v>
      </c>
      <c s="34">
        <v>1733</v>
      </c>
      <c s="35">
        <v>0</v>
      </c>
      <c s="35">
        <f>ROUND(ROUND(H169,2)*ROUND(G169,3),2)</f>
      </c>
      <c s="33" t="s">
        <v>325</v>
      </c>
      <c r="O169">
        <f>(I169*21)/100</f>
      </c>
      <c t="s">
        <v>27</v>
      </c>
    </row>
    <row r="170" spans="1:5" ht="12.75">
      <c r="A170" s="36" t="s">
        <v>58</v>
      </c>
      <c r="E170" s="37" t="s">
        <v>183</v>
      </c>
    </row>
    <row r="171" spans="1:5" ht="51">
      <c r="A171" s="38" t="s">
        <v>59</v>
      </c>
      <c r="E171" s="39" t="s">
        <v>661</v>
      </c>
    </row>
    <row r="172" spans="1:5" ht="102">
      <c r="A172" t="s">
        <v>61</v>
      </c>
      <c r="E172" s="37" t="s">
        <v>185</v>
      </c>
    </row>
    <row r="173" spans="1:16" ht="25.5">
      <c r="A173" s="26" t="s">
        <v>52</v>
      </c>
      <c s="31" t="s">
        <v>593</v>
      </c>
      <c s="31" t="s">
        <v>662</v>
      </c>
      <c s="26" t="s">
        <v>663</v>
      </c>
      <c s="32" t="s">
        <v>664</v>
      </c>
      <c s="33" t="s">
        <v>182</v>
      </c>
      <c s="34">
        <v>25.8</v>
      </c>
      <c s="35">
        <v>0</v>
      </c>
      <c s="35">
        <f>ROUND(ROUND(H173,2)*ROUND(G173,3),2)</f>
      </c>
      <c s="33" t="s">
        <v>325</v>
      </c>
      <c r="O173">
        <f>(I173*21)/100</f>
      </c>
      <c t="s">
        <v>27</v>
      </c>
    </row>
    <row r="174" spans="1:5" ht="12.75">
      <c r="A174" s="36" t="s">
        <v>58</v>
      </c>
      <c r="E174" s="37" t="s">
        <v>183</v>
      </c>
    </row>
    <row r="175" spans="1:5" ht="51">
      <c r="A175" s="38" t="s">
        <v>59</v>
      </c>
      <c r="E175" s="39" t="s">
        <v>665</v>
      </c>
    </row>
    <row r="176" spans="1:5" ht="102">
      <c r="A176" t="s">
        <v>61</v>
      </c>
      <c r="E176" s="37" t="s">
        <v>185</v>
      </c>
    </row>
    <row r="177" spans="1:16" ht="38.25">
      <c r="A177" s="26" t="s">
        <v>52</v>
      </c>
      <c s="31" t="s">
        <v>666</v>
      </c>
      <c s="31" t="s">
        <v>322</v>
      </c>
      <c s="26" t="s">
        <v>323</v>
      </c>
      <c s="32" t="s">
        <v>324</v>
      </c>
      <c s="33" t="s">
        <v>182</v>
      </c>
      <c s="34">
        <v>36</v>
      </c>
      <c s="35">
        <v>0</v>
      </c>
      <c s="35">
        <f>ROUND(ROUND(H177,2)*ROUND(G177,3),2)</f>
      </c>
      <c s="33" t="s">
        <v>325</v>
      </c>
      <c r="O177">
        <f>(I177*21)/100</f>
      </c>
      <c t="s">
        <v>27</v>
      </c>
    </row>
    <row r="178" spans="1:5" ht="12.75">
      <c r="A178" s="36" t="s">
        <v>58</v>
      </c>
      <c r="E178" s="37" t="s">
        <v>183</v>
      </c>
    </row>
    <row r="179" spans="1:5" ht="51">
      <c r="A179" s="38" t="s">
        <v>59</v>
      </c>
      <c r="E179" s="39" t="s">
        <v>667</v>
      </c>
    </row>
    <row r="180" spans="1:5" ht="102">
      <c r="A180" t="s">
        <v>61</v>
      </c>
      <c r="E180" s="37" t="s">
        <v>185</v>
      </c>
    </row>
    <row r="181" spans="1:16" ht="25.5">
      <c r="A181" s="26" t="s">
        <v>52</v>
      </c>
      <c s="31" t="s">
        <v>668</v>
      </c>
      <c s="31" t="s">
        <v>669</v>
      </c>
      <c s="26" t="s">
        <v>670</v>
      </c>
      <c s="32" t="s">
        <v>671</v>
      </c>
      <c s="33" t="s">
        <v>182</v>
      </c>
      <c s="34">
        <v>66.4</v>
      </c>
      <c s="35">
        <v>0</v>
      </c>
      <c s="35">
        <f>ROUND(ROUND(H181,2)*ROUND(G181,3),2)</f>
      </c>
      <c s="33" t="s">
        <v>325</v>
      </c>
      <c r="O181">
        <f>(I181*21)/100</f>
      </c>
      <c t="s">
        <v>27</v>
      </c>
    </row>
    <row r="182" spans="1:5" ht="12.75">
      <c r="A182" s="36" t="s">
        <v>58</v>
      </c>
      <c r="E182" s="37" t="s">
        <v>183</v>
      </c>
    </row>
    <row r="183" spans="1:5" ht="76.5">
      <c r="A183" s="38" t="s">
        <v>59</v>
      </c>
      <c r="E183" s="39" t="s">
        <v>672</v>
      </c>
    </row>
    <row r="184" spans="1:5" ht="102">
      <c r="A184" t="s">
        <v>61</v>
      </c>
      <c r="E184" s="37" t="s">
        <v>185</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26</v>
      </c>
    </row>
    <row r="2" spans="2:16" ht="25" customHeight="1">
      <c r="B2" s="1"/>
      <c s="1"/>
      <c s="1"/>
      <c s="2" t="s">
        <v>13</v>
      </c>
      <c s="1"/>
      <c s="1"/>
      <c s="6"/>
      <c s="6"/>
      <c s="1"/>
      <c r="O2">
        <f>0+O9+O38+O83+O120+O153+O230+O247+O252+O269+O274+O303+O324+O349+O442+O451</f>
      </c>
      <c t="s">
        <v>26</v>
      </c>
    </row>
    <row r="3" spans="1:16" ht="15" customHeight="1">
      <c r="A3" t="s">
        <v>12</v>
      </c>
      <c s="12" t="s">
        <v>14</v>
      </c>
      <c s="13" t="s">
        <v>15</v>
      </c>
      <c s="1"/>
      <c s="14" t="s">
        <v>16</v>
      </c>
      <c s="1"/>
      <c s="9"/>
      <c s="8" t="s">
        <v>675</v>
      </c>
      <c s="43">
        <f>0+I9+I38+I83+I120+I153+I230+I247+I252+I269+I274+I303+I324+I349+I442+I451</f>
      </c>
      <c s="10"/>
      <c r="O3" t="s">
        <v>23</v>
      </c>
      <c t="s">
        <v>27</v>
      </c>
    </row>
    <row r="4" spans="1:16" ht="15" customHeight="1">
      <c r="A4" t="s">
        <v>17</v>
      </c>
      <c s="12" t="s">
        <v>18</v>
      </c>
      <c s="13" t="s">
        <v>673</v>
      </c>
      <c s="1"/>
      <c s="14" t="s">
        <v>674</v>
      </c>
      <c s="1"/>
      <c s="1"/>
      <c s="11"/>
      <c s="11"/>
      <c s="1"/>
      <c r="O4" t="s">
        <v>24</v>
      </c>
      <c t="s">
        <v>27</v>
      </c>
    </row>
    <row r="5" spans="1:16" ht="12.75" customHeight="1">
      <c r="A5" t="s">
        <v>21</v>
      </c>
      <c s="16" t="s">
        <v>22</v>
      </c>
      <c s="17" t="s">
        <v>675</v>
      </c>
      <c s="6"/>
      <c s="18" t="s">
        <v>676</v>
      </c>
      <c s="6"/>
      <c s="6"/>
      <c s="6"/>
      <c s="6"/>
      <c s="6"/>
      <c r="O5" t="s">
        <v>25</v>
      </c>
      <c t="s">
        <v>27</v>
      </c>
    </row>
    <row r="6" spans="1:10" ht="12.75" customHeight="1">
      <c r="A6" s="15" t="s">
        <v>30</v>
      </c>
      <c s="15" t="s">
        <v>32</v>
      </c>
      <c s="15" t="s">
        <v>34</v>
      </c>
      <c s="15" t="s">
        <v>35</v>
      </c>
      <c s="15" t="s">
        <v>36</v>
      </c>
      <c s="15" t="s">
        <v>38</v>
      </c>
      <c s="15" t="s">
        <v>40</v>
      </c>
      <c s="15" t="s">
        <v>42</v>
      </c>
      <c s="15"/>
      <c s="15" t="s">
        <v>47</v>
      </c>
    </row>
    <row r="7" spans="1:10" ht="12.75" customHeight="1">
      <c r="A7" s="15"/>
      <c s="15"/>
      <c s="15"/>
      <c s="15"/>
      <c s="15"/>
      <c s="15"/>
      <c s="15"/>
      <c s="15" t="s">
        <v>43</v>
      </c>
      <c s="15" t="s">
        <v>45</v>
      </c>
      <c s="15"/>
    </row>
    <row r="8" spans="1:10" ht="12.75" customHeight="1">
      <c r="A8" s="15" t="s">
        <v>31</v>
      </c>
      <c s="15" t="s">
        <v>33</v>
      </c>
      <c s="15" t="s">
        <v>27</v>
      </c>
      <c s="15" t="s">
        <v>26</v>
      </c>
      <c s="15" t="s">
        <v>37</v>
      </c>
      <c s="15" t="s">
        <v>39</v>
      </c>
      <c s="15" t="s">
        <v>41</v>
      </c>
      <c s="15" t="s">
        <v>44</v>
      </c>
      <c s="15" t="s">
        <v>46</v>
      </c>
      <c s="15" t="s">
        <v>48</v>
      </c>
    </row>
    <row r="9" spans="1:18" ht="12.75" customHeight="1">
      <c r="A9" s="27" t="s">
        <v>50</v>
      </c>
      <c s="27"/>
      <c s="28" t="s">
        <v>31</v>
      </c>
      <c s="27"/>
      <c s="29" t="s">
        <v>51</v>
      </c>
      <c s="27"/>
      <c s="27"/>
      <c s="27"/>
      <c s="30">
        <f>0+Q9</f>
      </c>
      <c s="27"/>
      <c r="O9">
        <f>0+R9</f>
      </c>
      <c r="Q9">
        <f>0+I10+I14+I18+I22+I26+I30+I34</f>
      </c>
      <c>
        <f>0+O10+O14+O18+O22+O26+O30+O34</f>
      </c>
    </row>
    <row r="10" spans="1:16" ht="12.75">
      <c r="A10" s="26" t="s">
        <v>52</v>
      </c>
      <c s="31" t="s">
        <v>33</v>
      </c>
      <c s="31" t="s">
        <v>678</v>
      </c>
      <c s="26" t="s">
        <v>54</v>
      </c>
      <c s="32" t="s">
        <v>679</v>
      </c>
      <c s="33" t="s">
        <v>294</v>
      </c>
      <c s="34">
        <v>1</v>
      </c>
      <c s="35">
        <v>0</v>
      </c>
      <c s="35">
        <f>ROUND(ROUND(H10,2)*ROUND(G10,3),2)</f>
      </c>
      <c s="33" t="s">
        <v>57</v>
      </c>
      <c r="O10">
        <f>(I10*21)/100</f>
      </c>
      <c t="s">
        <v>27</v>
      </c>
    </row>
    <row r="11" spans="1:5" ht="12.75">
      <c r="A11" s="36" t="s">
        <v>58</v>
      </c>
      <c r="E11" s="37" t="s">
        <v>54</v>
      </c>
    </row>
    <row r="12" spans="1:5" ht="12.75">
      <c r="A12" s="38" t="s">
        <v>59</v>
      </c>
      <c r="E12" s="39" t="s">
        <v>54</v>
      </c>
    </row>
    <row r="13" spans="1:5" ht="12.75">
      <c r="A13" t="s">
        <v>61</v>
      </c>
      <c r="E13" s="37" t="s">
        <v>67</v>
      </c>
    </row>
    <row r="14" spans="1:16" ht="12.75">
      <c r="A14" s="26" t="s">
        <v>52</v>
      </c>
      <c s="31" t="s">
        <v>27</v>
      </c>
      <c s="31" t="s">
        <v>292</v>
      </c>
      <c s="26" t="s">
        <v>54</v>
      </c>
      <c s="32" t="s">
        <v>293</v>
      </c>
      <c s="33" t="s">
        <v>294</v>
      </c>
      <c s="34">
        <v>1</v>
      </c>
      <c s="35">
        <v>0</v>
      </c>
      <c s="35">
        <f>ROUND(ROUND(H14,2)*ROUND(G14,3),2)</f>
      </c>
      <c s="33" t="s">
        <v>57</v>
      </c>
      <c r="O14">
        <f>(I14*21)/100</f>
      </c>
      <c t="s">
        <v>27</v>
      </c>
    </row>
    <row r="15" spans="1:5" ht="12.75">
      <c r="A15" s="36" t="s">
        <v>58</v>
      </c>
      <c r="E15" s="37" t="s">
        <v>54</v>
      </c>
    </row>
    <row r="16" spans="1:5" ht="38.25">
      <c r="A16" s="38" t="s">
        <v>59</v>
      </c>
      <c r="E16" s="39" t="s">
        <v>680</v>
      </c>
    </row>
    <row r="17" spans="1:5" ht="12.75">
      <c r="A17" t="s">
        <v>61</v>
      </c>
      <c r="E17" s="37" t="s">
        <v>67</v>
      </c>
    </row>
    <row r="18" spans="1:16" ht="12.75">
      <c r="A18" s="26" t="s">
        <v>52</v>
      </c>
      <c s="31" t="s">
        <v>26</v>
      </c>
      <c s="31" t="s">
        <v>681</v>
      </c>
      <c s="26" t="s">
        <v>54</v>
      </c>
      <c s="32" t="s">
        <v>682</v>
      </c>
      <c s="33" t="s">
        <v>82</v>
      </c>
      <c s="34">
        <v>1</v>
      </c>
      <c s="35">
        <v>0</v>
      </c>
      <c s="35">
        <f>ROUND(ROUND(H18,2)*ROUND(G18,3),2)</f>
      </c>
      <c s="33" t="s">
        <v>57</v>
      </c>
      <c r="O18">
        <f>(I18*21)/100</f>
      </c>
      <c t="s">
        <v>27</v>
      </c>
    </row>
    <row r="19" spans="1:5" ht="12.75">
      <c r="A19" s="36" t="s">
        <v>58</v>
      </c>
      <c r="E19" s="37" t="s">
        <v>54</v>
      </c>
    </row>
    <row r="20" spans="1:5" ht="12.75">
      <c r="A20" s="38" t="s">
        <v>59</v>
      </c>
      <c r="E20" s="39" t="s">
        <v>54</v>
      </c>
    </row>
    <row r="21" spans="1:5" ht="12.75">
      <c r="A21" t="s">
        <v>61</v>
      </c>
      <c r="E21" s="37" t="s">
        <v>67</v>
      </c>
    </row>
    <row r="22" spans="1:16" ht="12.75">
      <c r="A22" s="26" t="s">
        <v>52</v>
      </c>
      <c s="31" t="s">
        <v>37</v>
      </c>
      <c s="31" t="s">
        <v>683</v>
      </c>
      <c s="26" t="s">
        <v>54</v>
      </c>
      <c s="32" t="s">
        <v>684</v>
      </c>
      <c s="33" t="s">
        <v>294</v>
      </c>
      <c s="34">
        <v>1</v>
      </c>
      <c s="35">
        <v>0</v>
      </c>
      <c s="35">
        <f>ROUND(ROUND(H22,2)*ROUND(G22,3),2)</f>
      </c>
      <c s="33" t="s">
        <v>57</v>
      </c>
      <c r="O22">
        <f>(I22*21)/100</f>
      </c>
      <c t="s">
        <v>27</v>
      </c>
    </row>
    <row r="23" spans="1:5" ht="12.75">
      <c r="A23" s="36" t="s">
        <v>58</v>
      </c>
      <c r="E23" s="37" t="s">
        <v>54</v>
      </c>
    </row>
    <row r="24" spans="1:5" ht="38.25">
      <c r="A24" s="38" t="s">
        <v>59</v>
      </c>
      <c r="E24" s="39" t="s">
        <v>685</v>
      </c>
    </row>
    <row r="25" spans="1:5" ht="12.75">
      <c r="A25" t="s">
        <v>61</v>
      </c>
      <c r="E25" s="37" t="s">
        <v>67</v>
      </c>
    </row>
    <row r="26" spans="1:16" ht="12.75">
      <c r="A26" s="26" t="s">
        <v>52</v>
      </c>
      <c s="31" t="s">
        <v>39</v>
      </c>
      <c s="31" t="s">
        <v>686</v>
      </c>
      <c s="26" t="s">
        <v>54</v>
      </c>
      <c s="32" t="s">
        <v>55</v>
      </c>
      <c s="33" t="s">
        <v>294</v>
      </c>
      <c s="34">
        <v>1</v>
      </c>
      <c s="35">
        <v>0</v>
      </c>
      <c s="35">
        <f>ROUND(ROUND(H26,2)*ROUND(G26,3),2)</f>
      </c>
      <c s="33" t="s">
        <v>57</v>
      </c>
      <c r="O26">
        <f>(I26*21)/100</f>
      </c>
      <c t="s">
        <v>27</v>
      </c>
    </row>
    <row r="27" spans="1:5" ht="12.75">
      <c r="A27" s="36" t="s">
        <v>58</v>
      </c>
      <c r="E27" s="37" t="s">
        <v>54</v>
      </c>
    </row>
    <row r="28" spans="1:5" ht="12.75">
      <c r="A28" s="38" t="s">
        <v>59</v>
      </c>
      <c r="E28" s="39" t="s">
        <v>54</v>
      </c>
    </row>
    <row r="29" spans="1:5" ht="76.5">
      <c r="A29" t="s">
        <v>61</v>
      </c>
      <c r="E29" s="37" t="s">
        <v>687</v>
      </c>
    </row>
    <row r="30" spans="1:16" ht="12.75">
      <c r="A30" s="26" t="s">
        <v>52</v>
      </c>
      <c s="31" t="s">
        <v>41</v>
      </c>
      <c s="31" t="s">
        <v>688</v>
      </c>
      <c s="26" t="s">
        <v>54</v>
      </c>
      <c s="32" t="s">
        <v>689</v>
      </c>
      <c s="33" t="s">
        <v>82</v>
      </c>
      <c s="34">
        <v>1</v>
      </c>
      <c s="35">
        <v>0</v>
      </c>
      <c s="35">
        <f>ROUND(ROUND(H30,2)*ROUND(G30,3),2)</f>
      </c>
      <c s="33" t="s">
        <v>57</v>
      </c>
      <c r="O30">
        <f>(I30*21)/100</f>
      </c>
      <c t="s">
        <v>27</v>
      </c>
    </row>
    <row r="31" spans="1:5" ht="12.75">
      <c r="A31" s="36" t="s">
        <v>58</v>
      </c>
      <c r="E31" s="37" t="s">
        <v>54</v>
      </c>
    </row>
    <row r="32" spans="1:5" ht="12.75">
      <c r="A32" s="38" t="s">
        <v>59</v>
      </c>
      <c r="E32" s="39" t="s">
        <v>54</v>
      </c>
    </row>
    <row r="33" spans="1:5" ht="51">
      <c r="A33" t="s">
        <v>61</v>
      </c>
      <c r="E33" s="37" t="s">
        <v>690</v>
      </c>
    </row>
    <row r="34" spans="1:16" ht="12.75">
      <c r="A34" s="26" t="s">
        <v>52</v>
      </c>
      <c s="31" t="s">
        <v>90</v>
      </c>
      <c s="31" t="s">
        <v>691</v>
      </c>
      <c s="26" t="s">
        <v>54</v>
      </c>
      <c s="32" t="s">
        <v>692</v>
      </c>
      <c s="33" t="s">
        <v>294</v>
      </c>
      <c s="34">
        <v>1</v>
      </c>
      <c s="35">
        <v>0</v>
      </c>
      <c s="35">
        <f>ROUND(ROUND(H34,2)*ROUND(G34,3),2)</f>
      </c>
      <c s="33" t="s">
        <v>57</v>
      </c>
      <c r="O34">
        <f>(I34*21)/100</f>
      </c>
      <c t="s">
        <v>27</v>
      </c>
    </row>
    <row r="35" spans="1:5" ht="12.75">
      <c r="A35" s="36" t="s">
        <v>58</v>
      </c>
      <c r="E35" s="37" t="s">
        <v>54</v>
      </c>
    </row>
    <row r="36" spans="1:5" ht="12.75">
      <c r="A36" s="38" t="s">
        <v>59</v>
      </c>
      <c r="E36" s="39" t="s">
        <v>54</v>
      </c>
    </row>
    <row r="37" spans="1:5" ht="25.5">
      <c r="A37" t="s">
        <v>61</v>
      </c>
      <c r="E37" s="37" t="s">
        <v>693</v>
      </c>
    </row>
    <row r="38" spans="1:18" ht="12.75" customHeight="1">
      <c r="A38" s="6" t="s">
        <v>50</v>
      </c>
      <c s="6"/>
      <c s="41" t="s">
        <v>46</v>
      </c>
      <c s="6"/>
      <c s="29" t="s">
        <v>68</v>
      </c>
      <c s="6"/>
      <c s="6"/>
      <c s="6"/>
      <c s="42">
        <f>0+Q38</f>
      </c>
      <c s="6"/>
      <c r="O38">
        <f>0+R38</f>
      </c>
      <c r="Q38">
        <f>0+I39+I43+I47+I51+I55+I59+I63+I67+I71+I75+I79</f>
      </c>
      <c>
        <f>0+O39+O43+O47+O51+O55+O59+O63+O67+O71+O75+O79</f>
      </c>
    </row>
    <row r="39" spans="1:16" ht="12.75">
      <c r="A39" s="26" t="s">
        <v>52</v>
      </c>
      <c s="31" t="s">
        <v>95</v>
      </c>
      <c s="31" t="s">
        <v>694</v>
      </c>
      <c s="26" t="s">
        <v>54</v>
      </c>
      <c s="32" t="s">
        <v>695</v>
      </c>
      <c s="33" t="s">
        <v>162</v>
      </c>
      <c s="34">
        <v>100</v>
      </c>
      <c s="35">
        <v>0</v>
      </c>
      <c s="35">
        <f>ROUND(ROUND(H39,2)*ROUND(G39,3),2)</f>
      </c>
      <c s="33" t="s">
        <v>57</v>
      </c>
      <c r="O39">
        <f>(I39*21)/100</f>
      </c>
      <c t="s">
        <v>27</v>
      </c>
    </row>
    <row r="40" spans="1:5" ht="12.75">
      <c r="A40" s="36" t="s">
        <v>58</v>
      </c>
      <c r="E40" s="37" t="s">
        <v>54</v>
      </c>
    </row>
    <row r="41" spans="1:5" ht="12.75">
      <c r="A41" s="38" t="s">
        <v>59</v>
      </c>
      <c r="E41" s="39" t="s">
        <v>696</v>
      </c>
    </row>
    <row r="42" spans="1:5" ht="38.25">
      <c r="A42" t="s">
        <v>61</v>
      </c>
      <c r="E42" s="37" t="s">
        <v>697</v>
      </c>
    </row>
    <row r="43" spans="1:16" ht="12.75">
      <c r="A43" s="26" t="s">
        <v>52</v>
      </c>
      <c s="31" t="s">
        <v>44</v>
      </c>
      <c s="31" t="s">
        <v>525</v>
      </c>
      <c s="26" t="s">
        <v>54</v>
      </c>
      <c s="32" t="s">
        <v>526</v>
      </c>
      <c s="33" t="s">
        <v>71</v>
      </c>
      <c s="34">
        <v>5323.284</v>
      </c>
      <c s="35">
        <v>0</v>
      </c>
      <c s="35">
        <f>ROUND(ROUND(H43,2)*ROUND(G43,3),2)</f>
      </c>
      <c s="33" t="s">
        <v>57</v>
      </c>
      <c r="O43">
        <f>(I43*21)/100</f>
      </c>
      <c t="s">
        <v>27</v>
      </c>
    </row>
    <row r="44" spans="1:5" ht="12.75">
      <c r="A44" s="36" t="s">
        <v>58</v>
      </c>
      <c r="E44" s="37" t="s">
        <v>54</v>
      </c>
    </row>
    <row r="45" spans="1:5" ht="76.5">
      <c r="A45" s="38" t="s">
        <v>59</v>
      </c>
      <c r="E45" s="39" t="s">
        <v>698</v>
      </c>
    </row>
    <row r="46" spans="1:5" ht="306">
      <c r="A46" t="s">
        <v>61</v>
      </c>
      <c r="E46" s="37" t="s">
        <v>528</v>
      </c>
    </row>
    <row r="47" spans="1:16" ht="12.75">
      <c r="A47" s="26" t="s">
        <v>52</v>
      </c>
      <c s="31" t="s">
        <v>46</v>
      </c>
      <c s="31" t="s">
        <v>699</v>
      </c>
      <c s="26" t="s">
        <v>54</v>
      </c>
      <c s="32" t="s">
        <v>700</v>
      </c>
      <c s="33" t="s">
        <v>71</v>
      </c>
      <c s="34">
        <v>13620</v>
      </c>
      <c s="35">
        <v>0</v>
      </c>
      <c s="35">
        <f>ROUND(ROUND(H47,2)*ROUND(G47,3),2)</f>
      </c>
      <c s="33" t="s">
        <v>57</v>
      </c>
      <c r="O47">
        <f>(I47*21)/100</f>
      </c>
      <c t="s">
        <v>27</v>
      </c>
    </row>
    <row r="48" spans="1:5" ht="12.75">
      <c r="A48" s="36" t="s">
        <v>58</v>
      </c>
      <c r="E48" s="37" t="s">
        <v>54</v>
      </c>
    </row>
    <row r="49" spans="1:5" ht="127.5">
      <c r="A49" s="38" t="s">
        <v>59</v>
      </c>
      <c r="E49" s="39" t="s">
        <v>701</v>
      </c>
    </row>
    <row r="50" spans="1:5" ht="318.75">
      <c r="A50" t="s">
        <v>61</v>
      </c>
      <c r="E50" s="37" t="s">
        <v>702</v>
      </c>
    </row>
    <row r="51" spans="1:16" ht="12.75">
      <c r="A51" s="26" t="s">
        <v>52</v>
      </c>
      <c s="31" t="s">
        <v>48</v>
      </c>
      <c s="31" t="s">
        <v>703</v>
      </c>
      <c s="26" t="s">
        <v>54</v>
      </c>
      <c s="32" t="s">
        <v>704</v>
      </c>
      <c s="33" t="s">
        <v>71</v>
      </c>
      <c s="34">
        <v>3590.684</v>
      </c>
      <c s="35">
        <v>0</v>
      </c>
      <c s="35">
        <f>ROUND(ROUND(H51,2)*ROUND(G51,3),2)</f>
      </c>
      <c s="33" t="s">
        <v>57</v>
      </c>
      <c r="O51">
        <f>(I51*21)/100</f>
      </c>
      <c t="s">
        <v>27</v>
      </c>
    </row>
    <row r="52" spans="1:5" ht="12.75">
      <c r="A52" s="36" t="s">
        <v>58</v>
      </c>
      <c r="E52" s="37" t="s">
        <v>54</v>
      </c>
    </row>
    <row r="53" spans="1:5" ht="76.5">
      <c r="A53" s="38" t="s">
        <v>59</v>
      </c>
      <c r="E53" s="39" t="s">
        <v>705</v>
      </c>
    </row>
    <row r="54" spans="1:5" ht="267.75">
      <c r="A54" t="s">
        <v>61</v>
      </c>
      <c r="E54" s="37" t="s">
        <v>706</v>
      </c>
    </row>
    <row r="55" spans="1:16" ht="12.75">
      <c r="A55" s="26" t="s">
        <v>52</v>
      </c>
      <c s="31" t="s">
        <v>111</v>
      </c>
      <c s="31" t="s">
        <v>707</v>
      </c>
      <c s="26" t="s">
        <v>54</v>
      </c>
      <c s="32" t="s">
        <v>708</v>
      </c>
      <c s="33" t="s">
        <v>71</v>
      </c>
      <c s="34">
        <v>14322.48</v>
      </c>
      <c s="35">
        <v>0</v>
      </c>
      <c s="35">
        <f>ROUND(ROUND(H55,2)*ROUND(G55,3),2)</f>
      </c>
      <c s="33" t="s">
        <v>57</v>
      </c>
      <c r="O55">
        <f>(I55*21)/100</f>
      </c>
      <c t="s">
        <v>27</v>
      </c>
    </row>
    <row r="56" spans="1:5" ht="12.75">
      <c r="A56" s="36" t="s">
        <v>58</v>
      </c>
      <c r="E56" s="37" t="s">
        <v>54</v>
      </c>
    </row>
    <row r="57" spans="1:5" ht="51">
      <c r="A57" s="38" t="s">
        <v>59</v>
      </c>
      <c r="E57" s="39" t="s">
        <v>709</v>
      </c>
    </row>
    <row r="58" spans="1:5" ht="191.25">
      <c r="A58" t="s">
        <v>61</v>
      </c>
      <c r="E58" s="37" t="s">
        <v>710</v>
      </c>
    </row>
    <row r="59" spans="1:16" ht="12.75">
      <c r="A59" s="26" t="s">
        <v>52</v>
      </c>
      <c s="31" t="s">
        <v>115</v>
      </c>
      <c s="31" t="s">
        <v>74</v>
      </c>
      <c s="26" t="s">
        <v>54</v>
      </c>
      <c s="32" t="s">
        <v>75</v>
      </c>
      <c s="33" t="s">
        <v>71</v>
      </c>
      <c s="34">
        <v>1732.6</v>
      </c>
      <c s="35">
        <v>0</v>
      </c>
      <c s="35">
        <f>ROUND(ROUND(H59,2)*ROUND(G59,3),2)</f>
      </c>
      <c s="33" t="s">
        <v>57</v>
      </c>
      <c r="O59">
        <f>(I59*21)/100</f>
      </c>
      <c t="s">
        <v>27</v>
      </c>
    </row>
    <row r="60" spans="1:5" ht="12.75">
      <c r="A60" s="36" t="s">
        <v>58</v>
      </c>
      <c r="E60" s="37" t="s">
        <v>54</v>
      </c>
    </row>
    <row r="61" spans="1:5" ht="165.75">
      <c r="A61" s="38" t="s">
        <v>59</v>
      </c>
      <c r="E61" s="39" t="s">
        <v>711</v>
      </c>
    </row>
    <row r="62" spans="1:5" ht="229.5">
      <c r="A62" t="s">
        <v>61</v>
      </c>
      <c r="E62" s="37" t="s">
        <v>537</v>
      </c>
    </row>
    <row r="63" spans="1:16" ht="12.75">
      <c r="A63" s="26" t="s">
        <v>52</v>
      </c>
      <c s="31" t="s">
        <v>119</v>
      </c>
      <c s="31" t="s">
        <v>549</v>
      </c>
      <c s="26" t="s">
        <v>54</v>
      </c>
      <c s="32" t="s">
        <v>550</v>
      </c>
      <c s="33" t="s">
        <v>71</v>
      </c>
      <c s="34">
        <v>261.3</v>
      </c>
      <c s="35">
        <v>0</v>
      </c>
      <c s="35">
        <f>ROUND(ROUND(H63,2)*ROUND(G63,3),2)</f>
      </c>
      <c s="33" t="s">
        <v>57</v>
      </c>
      <c r="O63">
        <f>(I63*21)/100</f>
      </c>
      <c t="s">
        <v>27</v>
      </c>
    </row>
    <row r="64" spans="1:5" ht="12.75">
      <c r="A64" s="36" t="s">
        <v>58</v>
      </c>
      <c r="E64" s="37" t="s">
        <v>54</v>
      </c>
    </row>
    <row r="65" spans="1:5" ht="25.5">
      <c r="A65" s="38" t="s">
        <v>59</v>
      </c>
      <c r="E65" s="39" t="s">
        <v>712</v>
      </c>
    </row>
    <row r="66" spans="1:5" ht="293.25">
      <c r="A66" t="s">
        <v>61</v>
      </c>
      <c r="E66" s="37" t="s">
        <v>552</v>
      </c>
    </row>
    <row r="67" spans="1:16" ht="12.75">
      <c r="A67" s="26" t="s">
        <v>52</v>
      </c>
      <c s="31" t="s">
        <v>123</v>
      </c>
      <c s="31" t="s">
        <v>561</v>
      </c>
      <c s="26" t="s">
        <v>54</v>
      </c>
      <c s="32" t="s">
        <v>562</v>
      </c>
      <c s="33" t="s">
        <v>315</v>
      </c>
      <c s="34">
        <v>1989</v>
      </c>
      <c s="35">
        <v>0</v>
      </c>
      <c s="35">
        <f>ROUND(ROUND(H67,2)*ROUND(G67,3),2)</f>
      </c>
      <c s="33" t="s">
        <v>57</v>
      </c>
      <c r="O67">
        <f>(I67*21)/100</f>
      </c>
      <c t="s">
        <v>27</v>
      </c>
    </row>
    <row r="68" spans="1:5" ht="12.75">
      <c r="A68" s="36" t="s">
        <v>58</v>
      </c>
      <c r="E68" s="37" t="s">
        <v>54</v>
      </c>
    </row>
    <row r="69" spans="1:5" ht="63.75">
      <c r="A69" s="38" t="s">
        <v>59</v>
      </c>
      <c r="E69" s="39" t="s">
        <v>713</v>
      </c>
    </row>
    <row r="70" spans="1:5" ht="38.25">
      <c r="A70" t="s">
        <v>61</v>
      </c>
      <c r="E70" s="37" t="s">
        <v>564</v>
      </c>
    </row>
    <row r="71" spans="1:16" ht="12.75">
      <c r="A71" s="26" t="s">
        <v>52</v>
      </c>
      <c s="31" t="s">
        <v>129</v>
      </c>
      <c s="31" t="s">
        <v>565</v>
      </c>
      <c s="26" t="s">
        <v>54</v>
      </c>
      <c s="32" t="s">
        <v>566</v>
      </c>
      <c s="33" t="s">
        <v>315</v>
      </c>
      <c s="34">
        <v>1989</v>
      </c>
      <c s="35">
        <v>0</v>
      </c>
      <c s="35">
        <f>ROUND(ROUND(H71,2)*ROUND(G71,3),2)</f>
      </c>
      <c s="33" t="s">
        <v>57</v>
      </c>
      <c r="O71">
        <f>(I71*21)/100</f>
      </c>
      <c t="s">
        <v>27</v>
      </c>
    </row>
    <row r="72" spans="1:5" ht="12.75">
      <c r="A72" s="36" t="s">
        <v>58</v>
      </c>
      <c r="E72" s="37" t="s">
        <v>54</v>
      </c>
    </row>
    <row r="73" spans="1:5" ht="38.25">
      <c r="A73" s="38" t="s">
        <v>59</v>
      </c>
      <c r="E73" s="39" t="s">
        <v>714</v>
      </c>
    </row>
    <row r="74" spans="1:5" ht="25.5">
      <c r="A74" t="s">
        <v>61</v>
      </c>
      <c r="E74" s="37" t="s">
        <v>568</v>
      </c>
    </row>
    <row r="75" spans="1:16" ht="12.75">
      <c r="A75" s="26" t="s">
        <v>52</v>
      </c>
      <c s="31" t="s">
        <v>133</v>
      </c>
      <c s="31" t="s">
        <v>569</v>
      </c>
      <c s="26" t="s">
        <v>54</v>
      </c>
      <c s="32" t="s">
        <v>570</v>
      </c>
      <c s="33" t="s">
        <v>315</v>
      </c>
      <c s="34">
        <v>1989</v>
      </c>
      <c s="35">
        <v>0</v>
      </c>
      <c s="35">
        <f>ROUND(ROUND(H75,2)*ROUND(G75,3),2)</f>
      </c>
      <c s="33" t="s">
        <v>57</v>
      </c>
      <c r="O75">
        <f>(I75*21)/100</f>
      </c>
      <c t="s">
        <v>27</v>
      </c>
    </row>
    <row r="76" spans="1:5" ht="12.75">
      <c r="A76" s="36" t="s">
        <v>58</v>
      </c>
      <c r="E76" s="37" t="s">
        <v>54</v>
      </c>
    </row>
    <row r="77" spans="1:5" ht="12.75">
      <c r="A77" s="38" t="s">
        <v>59</v>
      </c>
      <c r="E77" s="39" t="s">
        <v>715</v>
      </c>
    </row>
    <row r="78" spans="1:5" ht="38.25">
      <c r="A78" t="s">
        <v>61</v>
      </c>
      <c r="E78" s="37" t="s">
        <v>571</v>
      </c>
    </row>
    <row r="79" spans="1:16" ht="25.5">
      <c r="A79" s="26" t="s">
        <v>52</v>
      </c>
      <c s="31" t="s">
        <v>137</v>
      </c>
      <c s="31" t="s">
        <v>716</v>
      </c>
      <c s="26" t="s">
        <v>54</v>
      </c>
      <c s="32" t="s">
        <v>717</v>
      </c>
      <c s="33" t="s">
        <v>71</v>
      </c>
      <c s="34">
        <v>298.35</v>
      </c>
      <c s="35">
        <v>0</v>
      </c>
      <c s="35">
        <f>ROUND(ROUND(H79,2)*ROUND(G79,3),2)</f>
      </c>
      <c s="33" t="s">
        <v>325</v>
      </c>
      <c r="O79">
        <f>(I79*21)/100</f>
      </c>
      <c t="s">
        <v>27</v>
      </c>
    </row>
    <row r="80" spans="1:5" ht="12.75">
      <c r="A80" s="36" t="s">
        <v>58</v>
      </c>
      <c r="E80" s="37" t="s">
        <v>54</v>
      </c>
    </row>
    <row r="81" spans="1:5" ht="38.25">
      <c r="A81" s="38" t="s">
        <v>59</v>
      </c>
      <c r="E81" s="39" t="s">
        <v>718</v>
      </c>
    </row>
    <row r="82" spans="1:5" ht="12.75">
      <c r="A82" t="s">
        <v>61</v>
      </c>
      <c r="E82" s="37" t="s">
        <v>579</v>
      </c>
    </row>
    <row r="83" spans="1:18" ht="12.75" customHeight="1">
      <c r="A83" s="6" t="s">
        <v>50</v>
      </c>
      <c s="6"/>
      <c s="41" t="s">
        <v>145</v>
      </c>
      <c s="6"/>
      <c s="29" t="s">
        <v>580</v>
      </c>
      <c s="6"/>
      <c s="6"/>
      <c s="6"/>
      <c s="42">
        <f>0+Q83</f>
      </c>
      <c s="6"/>
      <c r="O83">
        <f>0+R83</f>
      </c>
      <c r="Q83">
        <f>0+I84+I88+I92+I96+I100+I104+I108+I112+I116</f>
      </c>
      <c>
        <f>0+O84+O88+O92+O96+O100+O104+O108+O112+O116</f>
      </c>
    </row>
    <row r="84" spans="1:16" ht="12.75">
      <c r="A84" s="26" t="s">
        <v>52</v>
      </c>
      <c s="31" t="s">
        <v>141</v>
      </c>
      <c s="31" t="s">
        <v>719</v>
      </c>
      <c s="26" t="s">
        <v>54</v>
      </c>
      <c s="32" t="s">
        <v>720</v>
      </c>
      <c s="33" t="s">
        <v>71</v>
      </c>
      <c s="34">
        <v>1.845</v>
      </c>
      <c s="35">
        <v>0</v>
      </c>
      <c s="35">
        <f>ROUND(ROUND(H84,2)*ROUND(G84,3),2)</f>
      </c>
      <c s="33" t="s">
        <v>57</v>
      </c>
      <c r="O84">
        <f>(I84*21)/100</f>
      </c>
      <c t="s">
        <v>27</v>
      </c>
    </row>
    <row r="85" spans="1:5" ht="12.75">
      <c r="A85" s="36" t="s">
        <v>58</v>
      </c>
      <c r="E85" s="37" t="s">
        <v>54</v>
      </c>
    </row>
    <row r="86" spans="1:5" ht="51">
      <c r="A86" s="38" t="s">
        <v>59</v>
      </c>
      <c r="E86" s="39" t="s">
        <v>721</v>
      </c>
    </row>
    <row r="87" spans="1:5" ht="51">
      <c r="A87" t="s">
        <v>61</v>
      </c>
      <c r="E87" s="37" t="s">
        <v>722</v>
      </c>
    </row>
    <row r="88" spans="1:16" ht="12.75">
      <c r="A88" s="26" t="s">
        <v>52</v>
      </c>
      <c s="31" t="s">
        <v>145</v>
      </c>
      <c s="31" t="s">
        <v>723</v>
      </c>
      <c s="26" t="s">
        <v>54</v>
      </c>
      <c s="32" t="s">
        <v>724</v>
      </c>
      <c s="33" t="s">
        <v>71</v>
      </c>
      <c s="34">
        <v>0.712</v>
      </c>
      <c s="35">
        <v>0</v>
      </c>
      <c s="35">
        <f>ROUND(ROUND(H88,2)*ROUND(G88,3),2)</f>
      </c>
      <c s="33" t="s">
        <v>57</v>
      </c>
      <c r="O88">
        <f>(I88*21)/100</f>
      </c>
      <c t="s">
        <v>27</v>
      </c>
    </row>
    <row r="89" spans="1:5" ht="12.75">
      <c r="A89" s="36" t="s">
        <v>58</v>
      </c>
      <c r="E89" s="37" t="s">
        <v>54</v>
      </c>
    </row>
    <row r="90" spans="1:5" ht="102">
      <c r="A90" s="38" t="s">
        <v>59</v>
      </c>
      <c r="E90" s="39" t="s">
        <v>725</v>
      </c>
    </row>
    <row r="91" spans="1:5" ht="51">
      <c r="A91" t="s">
        <v>61</v>
      </c>
      <c r="E91" s="37" t="s">
        <v>722</v>
      </c>
    </row>
    <row r="92" spans="1:16" ht="12.75">
      <c r="A92" s="26" t="s">
        <v>52</v>
      </c>
      <c s="31" t="s">
        <v>149</v>
      </c>
      <c s="31" t="s">
        <v>726</v>
      </c>
      <c s="26" t="s">
        <v>54</v>
      </c>
      <c s="32" t="s">
        <v>727</v>
      </c>
      <c s="33" t="s">
        <v>71</v>
      </c>
      <c s="34">
        <v>628.19</v>
      </c>
      <c s="35">
        <v>0</v>
      </c>
      <c s="35">
        <f>ROUND(ROUND(H92,2)*ROUND(G92,3),2)</f>
      </c>
      <c s="33" t="s">
        <v>57</v>
      </c>
      <c r="O92">
        <f>(I92*21)/100</f>
      </c>
      <c t="s">
        <v>27</v>
      </c>
    </row>
    <row r="93" spans="1:5" ht="12.75">
      <c r="A93" s="36" t="s">
        <v>58</v>
      </c>
      <c r="E93" s="37" t="s">
        <v>54</v>
      </c>
    </row>
    <row r="94" spans="1:5" ht="89.25">
      <c r="A94" s="38" t="s">
        <v>59</v>
      </c>
      <c r="E94" s="39" t="s">
        <v>728</v>
      </c>
    </row>
    <row r="95" spans="1:5" ht="409.5">
      <c r="A95" t="s">
        <v>61</v>
      </c>
      <c r="E95" s="37" t="s">
        <v>729</v>
      </c>
    </row>
    <row r="96" spans="1:16" ht="12.75">
      <c r="A96" s="26" t="s">
        <v>52</v>
      </c>
      <c s="31" t="s">
        <v>153</v>
      </c>
      <c s="31" t="s">
        <v>730</v>
      </c>
      <c s="26" t="s">
        <v>54</v>
      </c>
      <c s="32" t="s">
        <v>731</v>
      </c>
      <c s="33" t="s">
        <v>182</v>
      </c>
      <c s="34">
        <v>58.844</v>
      </c>
      <c s="35">
        <v>0</v>
      </c>
      <c s="35">
        <f>ROUND(ROUND(H96,2)*ROUND(G96,3),2)</f>
      </c>
      <c s="33" t="s">
        <v>57</v>
      </c>
      <c r="O96">
        <f>(I96*21)/100</f>
      </c>
      <c t="s">
        <v>27</v>
      </c>
    </row>
    <row r="97" spans="1:5" ht="12.75">
      <c r="A97" s="36" t="s">
        <v>58</v>
      </c>
      <c r="E97" s="37" t="s">
        <v>54</v>
      </c>
    </row>
    <row r="98" spans="1:5" ht="89.25">
      <c r="A98" s="38" t="s">
        <v>59</v>
      </c>
      <c r="E98" s="39" t="s">
        <v>732</v>
      </c>
    </row>
    <row r="99" spans="1:5" ht="267.75">
      <c r="A99" t="s">
        <v>61</v>
      </c>
      <c r="E99" s="37" t="s">
        <v>733</v>
      </c>
    </row>
    <row r="100" spans="1:16" ht="12.75">
      <c r="A100" s="26" t="s">
        <v>52</v>
      </c>
      <c s="31" t="s">
        <v>159</v>
      </c>
      <c s="31" t="s">
        <v>734</v>
      </c>
      <c s="26" t="s">
        <v>54</v>
      </c>
      <c s="32" t="s">
        <v>735</v>
      </c>
      <c s="33" t="s">
        <v>182</v>
      </c>
      <c s="34">
        <v>50.333</v>
      </c>
      <c s="35">
        <v>0</v>
      </c>
      <c s="35">
        <f>ROUND(ROUND(H100,2)*ROUND(G100,3),2)</f>
      </c>
      <c s="33" t="s">
        <v>57</v>
      </c>
      <c r="O100">
        <f>(I100*21)/100</f>
      </c>
      <c t="s">
        <v>27</v>
      </c>
    </row>
    <row r="101" spans="1:5" ht="12.75">
      <c r="A101" s="36" t="s">
        <v>58</v>
      </c>
      <c r="E101" s="37" t="s">
        <v>54</v>
      </c>
    </row>
    <row r="102" spans="1:5" ht="51">
      <c r="A102" s="38" t="s">
        <v>59</v>
      </c>
      <c r="E102" s="39" t="s">
        <v>736</v>
      </c>
    </row>
    <row r="103" spans="1:5" ht="331.5">
      <c r="A103" t="s">
        <v>61</v>
      </c>
      <c r="E103" s="37" t="s">
        <v>737</v>
      </c>
    </row>
    <row r="104" spans="1:16" ht="12.75">
      <c r="A104" s="26" t="s">
        <v>52</v>
      </c>
      <c s="31" t="s">
        <v>164</v>
      </c>
      <c s="31" t="s">
        <v>738</v>
      </c>
      <c s="26" t="s">
        <v>54</v>
      </c>
      <c s="32" t="s">
        <v>739</v>
      </c>
      <c s="33" t="s">
        <v>182</v>
      </c>
      <c s="34">
        <v>50.333</v>
      </c>
      <c s="35">
        <v>0</v>
      </c>
      <c s="35">
        <f>ROUND(ROUND(H104,2)*ROUND(G104,3),2)</f>
      </c>
      <c s="33" t="s">
        <v>57</v>
      </c>
      <c r="O104">
        <f>(I104*21)/100</f>
      </c>
      <c t="s">
        <v>27</v>
      </c>
    </row>
    <row r="105" spans="1:5" ht="12.75">
      <c r="A105" s="36" t="s">
        <v>58</v>
      </c>
      <c r="E105" s="37" t="s">
        <v>54</v>
      </c>
    </row>
    <row r="106" spans="1:5" ht="38.25">
      <c r="A106" s="38" t="s">
        <v>59</v>
      </c>
      <c r="E106" s="39" t="s">
        <v>740</v>
      </c>
    </row>
    <row r="107" spans="1:5" ht="12.75">
      <c r="A107" t="s">
        <v>61</v>
      </c>
      <c r="E107" s="37" t="s">
        <v>741</v>
      </c>
    </row>
    <row r="108" spans="1:16" ht="12.75">
      <c r="A108" s="26" t="s">
        <v>52</v>
      </c>
      <c s="31" t="s">
        <v>168</v>
      </c>
      <c s="31" t="s">
        <v>742</v>
      </c>
      <c s="26" t="s">
        <v>54</v>
      </c>
      <c s="32" t="s">
        <v>743</v>
      </c>
      <c s="33" t="s">
        <v>86</v>
      </c>
      <c s="34">
        <v>961</v>
      </c>
      <c s="35">
        <v>0</v>
      </c>
      <c s="35">
        <f>ROUND(ROUND(H108,2)*ROUND(G108,3),2)</f>
      </c>
      <c s="33" t="s">
        <v>57</v>
      </c>
      <c r="O108">
        <f>(I108*21)/100</f>
      </c>
      <c t="s">
        <v>27</v>
      </c>
    </row>
    <row r="109" spans="1:5" ht="12.75">
      <c r="A109" s="36" t="s">
        <v>58</v>
      </c>
      <c r="E109" s="37" t="s">
        <v>54</v>
      </c>
    </row>
    <row r="110" spans="1:5" ht="102">
      <c r="A110" s="38" t="s">
        <v>59</v>
      </c>
      <c r="E110" s="39" t="s">
        <v>744</v>
      </c>
    </row>
    <row r="111" spans="1:5" ht="191.25">
      <c r="A111" t="s">
        <v>61</v>
      </c>
      <c r="E111" s="37" t="s">
        <v>745</v>
      </c>
    </row>
    <row r="112" spans="1:16" ht="12.75">
      <c r="A112" s="26" t="s">
        <v>52</v>
      </c>
      <c s="31" t="s">
        <v>172</v>
      </c>
      <c s="31" t="s">
        <v>746</v>
      </c>
      <c s="26" t="s">
        <v>54</v>
      </c>
      <c s="32" t="s">
        <v>747</v>
      </c>
      <c s="33" t="s">
        <v>71</v>
      </c>
      <c s="34">
        <v>380</v>
      </c>
      <c s="35">
        <v>0</v>
      </c>
      <c s="35">
        <f>ROUND(ROUND(H112,2)*ROUND(G112,3),2)</f>
      </c>
      <c s="33" t="s">
        <v>57</v>
      </c>
      <c r="O112">
        <f>(I112*21)/100</f>
      </c>
      <c t="s">
        <v>27</v>
      </c>
    </row>
    <row r="113" spans="1:5" ht="12.75">
      <c r="A113" s="36" t="s">
        <v>58</v>
      </c>
      <c r="E113" s="37" t="s">
        <v>54</v>
      </c>
    </row>
    <row r="114" spans="1:5" ht="89.25">
      <c r="A114" s="38" t="s">
        <v>59</v>
      </c>
      <c r="E114" s="39" t="s">
        <v>748</v>
      </c>
    </row>
    <row r="115" spans="1:5" ht="369.75">
      <c r="A115" t="s">
        <v>61</v>
      </c>
      <c r="E115" s="37" t="s">
        <v>749</v>
      </c>
    </row>
    <row r="116" spans="1:16" ht="12.75">
      <c r="A116" s="26" t="s">
        <v>52</v>
      </c>
      <c s="31" t="s">
        <v>178</v>
      </c>
      <c s="31" t="s">
        <v>750</v>
      </c>
      <c s="26" t="s">
        <v>54</v>
      </c>
      <c s="32" t="s">
        <v>751</v>
      </c>
      <c s="33" t="s">
        <v>182</v>
      </c>
      <c s="34">
        <v>59.719</v>
      </c>
      <c s="35">
        <v>0</v>
      </c>
      <c s="35">
        <f>ROUND(ROUND(H116,2)*ROUND(G116,3),2)</f>
      </c>
      <c s="33" t="s">
        <v>57</v>
      </c>
      <c r="O116">
        <f>(I116*21)/100</f>
      </c>
      <c t="s">
        <v>27</v>
      </c>
    </row>
    <row r="117" spans="1:5" ht="12.75">
      <c r="A117" s="36" t="s">
        <v>58</v>
      </c>
      <c r="E117" s="37" t="s">
        <v>54</v>
      </c>
    </row>
    <row r="118" spans="1:5" ht="89.25">
      <c r="A118" s="38" t="s">
        <v>59</v>
      </c>
      <c r="E118" s="39" t="s">
        <v>752</v>
      </c>
    </row>
    <row r="119" spans="1:5" ht="267.75">
      <c r="A119" t="s">
        <v>61</v>
      </c>
      <c r="E119" s="37" t="s">
        <v>753</v>
      </c>
    </row>
    <row r="120" spans="1:18" ht="12.75" customHeight="1">
      <c r="A120" s="6" t="s">
        <v>50</v>
      </c>
      <c s="6"/>
      <c s="41" t="s">
        <v>462</v>
      </c>
      <c s="6"/>
      <c s="29" t="s">
        <v>754</v>
      </c>
      <c s="6"/>
      <c s="6"/>
      <c s="6"/>
      <c s="42">
        <f>0+Q120</f>
      </c>
      <c s="6"/>
      <c r="O120">
        <f>0+R120</f>
      </c>
      <c r="Q120">
        <f>0+I121+I125+I129+I133+I137+I141+I145+I149</f>
      </c>
      <c>
        <f>0+O121+O125+O129+O133+O137+O141+O145+O149</f>
      </c>
    </row>
    <row r="121" spans="1:16" ht="12.75">
      <c r="A121" s="26" t="s">
        <v>52</v>
      </c>
      <c s="31" t="s">
        <v>452</v>
      </c>
      <c s="31" t="s">
        <v>755</v>
      </c>
      <c s="26" t="s">
        <v>54</v>
      </c>
      <c s="32" t="s">
        <v>756</v>
      </c>
      <c s="33" t="s">
        <v>757</v>
      </c>
      <c s="34">
        <v>840</v>
      </c>
      <c s="35">
        <v>0</v>
      </c>
      <c s="35">
        <f>ROUND(ROUND(H121,2)*ROUND(G121,3),2)</f>
      </c>
      <c s="33" t="s">
        <v>57</v>
      </c>
      <c r="O121">
        <f>(I121*21)/100</f>
      </c>
      <c t="s">
        <v>27</v>
      </c>
    </row>
    <row r="122" spans="1:5" ht="12.75">
      <c r="A122" s="36" t="s">
        <v>58</v>
      </c>
      <c r="E122" s="37" t="s">
        <v>54</v>
      </c>
    </row>
    <row r="123" spans="1:5" ht="38.25">
      <c r="A123" s="38" t="s">
        <v>59</v>
      </c>
      <c r="E123" s="39" t="s">
        <v>758</v>
      </c>
    </row>
    <row r="124" spans="1:5" ht="25.5">
      <c r="A124" t="s">
        <v>61</v>
      </c>
      <c r="E124" s="37" t="s">
        <v>759</v>
      </c>
    </row>
    <row r="125" spans="1:16" ht="12.75">
      <c r="A125" s="26" t="s">
        <v>52</v>
      </c>
      <c s="31" t="s">
        <v>456</v>
      </c>
      <c s="31" t="s">
        <v>760</v>
      </c>
      <c s="26" t="s">
        <v>54</v>
      </c>
      <c s="32" t="s">
        <v>761</v>
      </c>
      <c s="33" t="s">
        <v>71</v>
      </c>
      <c s="34">
        <v>101.9</v>
      </c>
      <c s="35">
        <v>0</v>
      </c>
      <c s="35">
        <f>ROUND(ROUND(H125,2)*ROUND(G125,3),2)</f>
      </c>
      <c s="33" t="s">
        <v>57</v>
      </c>
      <c r="O125">
        <f>(I125*21)/100</f>
      </c>
      <c t="s">
        <v>27</v>
      </c>
    </row>
    <row r="126" spans="1:5" ht="12.75">
      <c r="A126" s="36" t="s">
        <v>58</v>
      </c>
      <c r="E126" s="37" t="s">
        <v>54</v>
      </c>
    </row>
    <row r="127" spans="1:5" ht="63.75">
      <c r="A127" s="38" t="s">
        <v>59</v>
      </c>
      <c r="E127" s="39" t="s">
        <v>762</v>
      </c>
    </row>
    <row r="128" spans="1:5" ht="382.5">
      <c r="A128" t="s">
        <v>61</v>
      </c>
      <c r="E128" s="37" t="s">
        <v>763</v>
      </c>
    </row>
    <row r="129" spans="1:16" ht="12.75">
      <c r="A129" s="26" t="s">
        <v>52</v>
      </c>
      <c s="31" t="s">
        <v>462</v>
      </c>
      <c s="31" t="s">
        <v>764</v>
      </c>
      <c s="26" t="s">
        <v>54</v>
      </c>
      <c s="32" t="s">
        <v>765</v>
      </c>
      <c s="33" t="s">
        <v>182</v>
      </c>
      <c s="34">
        <v>20.503</v>
      </c>
      <c s="35">
        <v>0</v>
      </c>
      <c s="35">
        <f>ROUND(ROUND(H129,2)*ROUND(G129,3),2)</f>
      </c>
      <c s="33" t="s">
        <v>57</v>
      </c>
      <c r="O129">
        <f>(I129*21)/100</f>
      </c>
      <c t="s">
        <v>27</v>
      </c>
    </row>
    <row r="130" spans="1:5" ht="12.75">
      <c r="A130" s="36" t="s">
        <v>58</v>
      </c>
      <c r="E130" s="37" t="s">
        <v>54</v>
      </c>
    </row>
    <row r="131" spans="1:5" ht="76.5">
      <c r="A131" s="38" t="s">
        <v>59</v>
      </c>
      <c r="E131" s="39" t="s">
        <v>766</v>
      </c>
    </row>
    <row r="132" spans="1:5" ht="242.25">
      <c r="A132" t="s">
        <v>61</v>
      </c>
      <c r="E132" s="37" t="s">
        <v>767</v>
      </c>
    </row>
    <row r="133" spans="1:16" ht="12.75">
      <c r="A133" s="26" t="s">
        <v>52</v>
      </c>
      <c s="31" t="s">
        <v>467</v>
      </c>
      <c s="31" t="s">
        <v>768</v>
      </c>
      <c s="26" t="s">
        <v>54</v>
      </c>
      <c s="32" t="s">
        <v>769</v>
      </c>
      <c s="33" t="s">
        <v>71</v>
      </c>
      <c s="34">
        <v>605.1</v>
      </c>
      <c s="35">
        <v>0</v>
      </c>
      <c s="35">
        <f>ROUND(ROUND(H133,2)*ROUND(G133,3),2)</f>
      </c>
      <c s="33" t="s">
        <v>57</v>
      </c>
      <c r="O133">
        <f>(I133*21)/100</f>
      </c>
      <c t="s">
        <v>27</v>
      </c>
    </row>
    <row r="134" spans="1:5" ht="12.75">
      <c r="A134" s="36" t="s">
        <v>58</v>
      </c>
      <c r="E134" s="37" t="s">
        <v>54</v>
      </c>
    </row>
    <row r="135" spans="1:5" ht="140.25">
      <c r="A135" s="38" t="s">
        <v>59</v>
      </c>
      <c r="E135" s="39" t="s">
        <v>770</v>
      </c>
    </row>
    <row r="136" spans="1:5" ht="369.75">
      <c r="A136" t="s">
        <v>61</v>
      </c>
      <c r="E136" s="37" t="s">
        <v>598</v>
      </c>
    </row>
    <row r="137" spans="1:16" ht="12.75">
      <c r="A137" s="26" t="s">
        <v>52</v>
      </c>
      <c s="31" t="s">
        <v>472</v>
      </c>
      <c s="31" t="s">
        <v>771</v>
      </c>
      <c s="26" t="s">
        <v>54</v>
      </c>
      <c s="32" t="s">
        <v>772</v>
      </c>
      <c s="33" t="s">
        <v>71</v>
      </c>
      <c s="34">
        <v>2.2</v>
      </c>
      <c s="35">
        <v>0</v>
      </c>
      <c s="35">
        <f>ROUND(ROUND(H137,2)*ROUND(G137,3),2)</f>
      </c>
      <c s="33" t="s">
        <v>57</v>
      </c>
      <c r="O137">
        <f>(I137*21)/100</f>
      </c>
      <c t="s">
        <v>27</v>
      </c>
    </row>
    <row r="138" spans="1:5" ht="12.75">
      <c r="A138" s="36" t="s">
        <v>58</v>
      </c>
      <c r="E138" s="37" t="s">
        <v>54</v>
      </c>
    </row>
    <row r="139" spans="1:5" ht="89.25">
      <c r="A139" s="38" t="s">
        <v>59</v>
      </c>
      <c r="E139" s="39" t="s">
        <v>773</v>
      </c>
    </row>
    <row r="140" spans="1:5" ht="369.75">
      <c r="A140" t="s">
        <v>61</v>
      </c>
      <c r="E140" s="37" t="s">
        <v>598</v>
      </c>
    </row>
    <row r="141" spans="1:16" ht="12.75">
      <c r="A141" s="26" t="s">
        <v>52</v>
      </c>
      <c s="31" t="s">
        <v>477</v>
      </c>
      <c s="31" t="s">
        <v>774</v>
      </c>
      <c s="26" t="s">
        <v>54</v>
      </c>
      <c s="32" t="s">
        <v>775</v>
      </c>
      <c s="33" t="s">
        <v>182</v>
      </c>
      <c s="34">
        <v>65.84</v>
      </c>
      <c s="35">
        <v>0</v>
      </c>
      <c s="35">
        <f>ROUND(ROUND(H141,2)*ROUND(G141,3),2)</f>
      </c>
      <c s="33" t="s">
        <v>57</v>
      </c>
      <c r="O141">
        <f>(I141*21)/100</f>
      </c>
      <c t="s">
        <v>27</v>
      </c>
    </row>
    <row r="142" spans="1:5" ht="12.75">
      <c r="A142" s="36" t="s">
        <v>58</v>
      </c>
      <c r="E142" s="37" t="s">
        <v>54</v>
      </c>
    </row>
    <row r="143" spans="1:5" ht="204">
      <c r="A143" s="38" t="s">
        <v>59</v>
      </c>
      <c r="E143" s="39" t="s">
        <v>776</v>
      </c>
    </row>
    <row r="144" spans="1:5" ht="267.75">
      <c r="A144" t="s">
        <v>61</v>
      </c>
      <c r="E144" s="37" t="s">
        <v>753</v>
      </c>
    </row>
    <row r="145" spans="1:16" ht="12.75">
      <c r="A145" s="26" t="s">
        <v>52</v>
      </c>
      <c s="31" t="s">
        <v>482</v>
      </c>
      <c s="31" t="s">
        <v>777</v>
      </c>
      <c s="26" t="s">
        <v>54</v>
      </c>
      <c s="32" t="s">
        <v>778</v>
      </c>
      <c s="33" t="s">
        <v>71</v>
      </c>
      <c s="34">
        <v>84.7</v>
      </c>
      <c s="35">
        <v>0</v>
      </c>
      <c s="35">
        <f>ROUND(ROUND(H145,2)*ROUND(G145,3),2)</f>
      </c>
      <c s="33" t="s">
        <v>57</v>
      </c>
      <c r="O145">
        <f>(I145*21)/100</f>
      </c>
      <c t="s">
        <v>27</v>
      </c>
    </row>
    <row r="146" spans="1:5" ht="12.75">
      <c r="A146" s="36" t="s">
        <v>58</v>
      </c>
      <c r="E146" s="37" t="s">
        <v>54</v>
      </c>
    </row>
    <row r="147" spans="1:5" ht="76.5">
      <c r="A147" s="38" t="s">
        <v>59</v>
      </c>
      <c r="E147" s="39" t="s">
        <v>779</v>
      </c>
    </row>
    <row r="148" spans="1:5" ht="369.75">
      <c r="A148" t="s">
        <v>61</v>
      </c>
      <c r="E148" s="37" t="s">
        <v>598</v>
      </c>
    </row>
    <row r="149" spans="1:16" ht="12.75">
      <c r="A149" s="26" t="s">
        <v>52</v>
      </c>
      <c s="31" t="s">
        <v>487</v>
      </c>
      <c s="31" t="s">
        <v>780</v>
      </c>
      <c s="26" t="s">
        <v>54</v>
      </c>
      <c s="32" t="s">
        <v>781</v>
      </c>
      <c s="33" t="s">
        <v>182</v>
      </c>
      <c s="34">
        <v>19.217</v>
      </c>
      <c s="35">
        <v>0</v>
      </c>
      <c s="35">
        <f>ROUND(ROUND(H149,2)*ROUND(G149,3),2)</f>
      </c>
      <c s="33" t="s">
        <v>57</v>
      </c>
      <c r="O149">
        <f>(I149*21)/100</f>
      </c>
      <c t="s">
        <v>27</v>
      </c>
    </row>
    <row r="150" spans="1:5" ht="12.75">
      <c r="A150" s="36" t="s">
        <v>58</v>
      </c>
      <c r="E150" s="37" t="s">
        <v>54</v>
      </c>
    </row>
    <row r="151" spans="1:5" ht="76.5">
      <c r="A151" s="38" t="s">
        <v>59</v>
      </c>
      <c r="E151" s="39" t="s">
        <v>782</v>
      </c>
    </row>
    <row r="152" spans="1:5" ht="267.75">
      <c r="A152" t="s">
        <v>61</v>
      </c>
      <c r="E152" s="37" t="s">
        <v>753</v>
      </c>
    </row>
    <row r="153" spans="1:18" ht="12.75" customHeight="1">
      <c r="A153" s="6" t="s">
        <v>50</v>
      </c>
      <c s="6"/>
      <c s="41" t="s">
        <v>593</v>
      </c>
      <c s="6"/>
      <c s="29" t="s">
        <v>594</v>
      </c>
      <c s="6"/>
      <c s="6"/>
      <c s="6"/>
      <c s="42">
        <f>0+Q153</f>
      </c>
      <c s="6"/>
      <c r="O153">
        <f>0+R153</f>
      </c>
      <c r="Q153">
        <f>0+I154+I158+I162+I166+I170+I174+I178+I182+I186+I190+I194+I198+I202+I206+I210+I214+I218+I222+I226</f>
      </c>
      <c>
        <f>0+O154+O158+O162+O166+O170+O174+O178+O182+O186+O190+O194+O198+O202+O206+O210+O214+O218+O222+O226</f>
      </c>
    </row>
    <row r="154" spans="1:16" ht="12.75">
      <c r="A154" s="26" t="s">
        <v>52</v>
      </c>
      <c s="31" t="s">
        <v>492</v>
      </c>
      <c s="31" t="s">
        <v>783</v>
      </c>
      <c s="26" t="s">
        <v>54</v>
      </c>
      <c s="32" t="s">
        <v>784</v>
      </c>
      <c s="33" t="s">
        <v>71</v>
      </c>
      <c s="34">
        <v>34.2</v>
      </c>
      <c s="35">
        <v>0</v>
      </c>
      <c s="35">
        <f>ROUND(ROUND(H154,2)*ROUND(G154,3),2)</f>
      </c>
      <c s="33" t="s">
        <v>57</v>
      </c>
      <c r="O154">
        <f>(I154*21)/100</f>
      </c>
      <c t="s">
        <v>27</v>
      </c>
    </row>
    <row r="155" spans="1:5" ht="12.75">
      <c r="A155" s="36" t="s">
        <v>58</v>
      </c>
      <c r="E155" s="37" t="s">
        <v>54</v>
      </c>
    </row>
    <row r="156" spans="1:5" ht="76.5">
      <c r="A156" s="38" t="s">
        <v>59</v>
      </c>
      <c r="E156" s="39" t="s">
        <v>785</v>
      </c>
    </row>
    <row r="157" spans="1:5" ht="369.75">
      <c r="A157" t="s">
        <v>61</v>
      </c>
      <c r="E157" s="37" t="s">
        <v>598</v>
      </c>
    </row>
    <row r="158" spans="1:16" ht="12.75">
      <c r="A158" s="26" t="s">
        <v>52</v>
      </c>
      <c s="31" t="s">
        <v>497</v>
      </c>
      <c s="31" t="s">
        <v>786</v>
      </c>
      <c s="26" t="s">
        <v>54</v>
      </c>
      <c s="32" t="s">
        <v>787</v>
      </c>
      <c s="33" t="s">
        <v>182</v>
      </c>
      <c s="34">
        <v>4.734</v>
      </c>
      <c s="35">
        <v>0</v>
      </c>
      <c s="35">
        <f>ROUND(ROUND(H158,2)*ROUND(G158,3),2)</f>
      </c>
      <c s="33" t="s">
        <v>57</v>
      </c>
      <c r="O158">
        <f>(I158*21)/100</f>
      </c>
      <c t="s">
        <v>27</v>
      </c>
    </row>
    <row r="159" spans="1:5" ht="12.75">
      <c r="A159" s="36" t="s">
        <v>58</v>
      </c>
      <c r="E159" s="37" t="s">
        <v>54</v>
      </c>
    </row>
    <row r="160" spans="1:5" ht="51">
      <c r="A160" s="38" t="s">
        <v>59</v>
      </c>
      <c r="E160" s="39" t="s">
        <v>788</v>
      </c>
    </row>
    <row r="161" spans="1:5" ht="267.75">
      <c r="A161" t="s">
        <v>61</v>
      </c>
      <c r="E161" s="37" t="s">
        <v>753</v>
      </c>
    </row>
    <row r="162" spans="1:16" ht="12.75">
      <c r="A162" s="26" t="s">
        <v>52</v>
      </c>
      <c s="31" t="s">
        <v>502</v>
      </c>
      <c s="31" t="s">
        <v>789</v>
      </c>
      <c s="26" t="s">
        <v>54</v>
      </c>
      <c s="32" t="s">
        <v>790</v>
      </c>
      <c s="33" t="s">
        <v>71</v>
      </c>
      <c s="34">
        <v>260.5</v>
      </c>
      <c s="35">
        <v>0</v>
      </c>
      <c s="35">
        <f>ROUND(ROUND(H162,2)*ROUND(G162,3),2)</f>
      </c>
      <c s="33" t="s">
        <v>57</v>
      </c>
      <c r="O162">
        <f>(I162*21)/100</f>
      </c>
      <c t="s">
        <v>27</v>
      </c>
    </row>
    <row r="163" spans="1:5" ht="12.75">
      <c r="A163" s="36" t="s">
        <v>58</v>
      </c>
      <c r="E163" s="37" t="s">
        <v>54</v>
      </c>
    </row>
    <row r="164" spans="1:5" ht="51">
      <c r="A164" s="38" t="s">
        <v>59</v>
      </c>
      <c r="E164" s="39" t="s">
        <v>791</v>
      </c>
    </row>
    <row r="165" spans="1:5" ht="369.75">
      <c r="A165" t="s">
        <v>61</v>
      </c>
      <c r="E165" s="37" t="s">
        <v>598</v>
      </c>
    </row>
    <row r="166" spans="1:16" ht="12.75">
      <c r="A166" s="26" t="s">
        <v>52</v>
      </c>
      <c s="31" t="s">
        <v>657</v>
      </c>
      <c s="31" t="s">
        <v>792</v>
      </c>
      <c s="26" t="s">
        <v>54</v>
      </c>
      <c s="32" t="s">
        <v>793</v>
      </c>
      <c s="33" t="s">
        <v>182</v>
      </c>
      <c s="34">
        <v>67.859</v>
      </c>
      <c s="35">
        <v>0</v>
      </c>
      <c s="35">
        <f>ROUND(ROUND(H166,2)*ROUND(G166,3),2)</f>
      </c>
      <c s="33" t="s">
        <v>57</v>
      </c>
      <c r="O166">
        <f>(I166*21)/100</f>
      </c>
      <c t="s">
        <v>27</v>
      </c>
    </row>
    <row r="167" spans="1:5" ht="12.75">
      <c r="A167" s="36" t="s">
        <v>58</v>
      </c>
      <c r="E167" s="37" t="s">
        <v>54</v>
      </c>
    </row>
    <row r="168" spans="1:5" ht="51">
      <c r="A168" s="38" t="s">
        <v>59</v>
      </c>
      <c r="E168" s="39" t="s">
        <v>794</v>
      </c>
    </row>
    <row r="169" spans="1:5" ht="267.75">
      <c r="A169" t="s">
        <v>61</v>
      </c>
      <c r="E169" s="37" t="s">
        <v>795</v>
      </c>
    </row>
    <row r="170" spans="1:16" ht="12.75">
      <c r="A170" s="26" t="s">
        <v>52</v>
      </c>
      <c s="31" t="s">
        <v>593</v>
      </c>
      <c s="31" t="s">
        <v>796</v>
      </c>
      <c s="26" t="s">
        <v>54</v>
      </c>
      <c s="32" t="s">
        <v>797</v>
      </c>
      <c s="33" t="s">
        <v>82</v>
      </c>
      <c s="34">
        <v>4</v>
      </c>
      <c s="35">
        <v>0</v>
      </c>
      <c s="35">
        <f>ROUND(ROUND(H170,2)*ROUND(G170,3),2)</f>
      </c>
      <c s="33" t="s">
        <v>57</v>
      </c>
      <c r="O170">
        <f>(I170*21)/100</f>
      </c>
      <c t="s">
        <v>27</v>
      </c>
    </row>
    <row r="171" spans="1:5" ht="12.75">
      <c r="A171" s="36" t="s">
        <v>58</v>
      </c>
      <c r="E171" s="37" t="s">
        <v>54</v>
      </c>
    </row>
    <row r="172" spans="1:5" ht="63.75">
      <c r="A172" s="38" t="s">
        <v>59</v>
      </c>
      <c r="E172" s="39" t="s">
        <v>798</v>
      </c>
    </row>
    <row r="173" spans="1:5" ht="229.5">
      <c r="A173" t="s">
        <v>61</v>
      </c>
      <c r="E173" s="37" t="s">
        <v>799</v>
      </c>
    </row>
    <row r="174" spans="1:16" ht="12.75">
      <c r="A174" s="26" t="s">
        <v>52</v>
      </c>
      <c s="31" t="s">
        <v>666</v>
      </c>
      <c s="31" t="s">
        <v>800</v>
      </c>
      <c s="26" t="s">
        <v>54</v>
      </c>
      <c s="32" t="s">
        <v>801</v>
      </c>
      <c s="33" t="s">
        <v>82</v>
      </c>
      <c s="34">
        <v>2</v>
      </c>
      <c s="35">
        <v>0</v>
      </c>
      <c s="35">
        <f>ROUND(ROUND(H174,2)*ROUND(G174,3),2)</f>
      </c>
      <c s="33" t="s">
        <v>57</v>
      </c>
      <c r="O174">
        <f>(I174*21)/100</f>
      </c>
      <c t="s">
        <v>27</v>
      </c>
    </row>
    <row r="175" spans="1:5" ht="12.75">
      <c r="A175" s="36" t="s">
        <v>58</v>
      </c>
      <c r="E175" s="37" t="s">
        <v>54</v>
      </c>
    </row>
    <row r="176" spans="1:5" ht="63.75">
      <c r="A176" s="38" t="s">
        <v>59</v>
      </c>
      <c r="E176" s="39" t="s">
        <v>802</v>
      </c>
    </row>
    <row r="177" spans="1:5" ht="229.5">
      <c r="A177" t="s">
        <v>61</v>
      </c>
      <c r="E177" s="37" t="s">
        <v>799</v>
      </c>
    </row>
    <row r="178" spans="1:16" ht="12.75">
      <c r="A178" s="26" t="s">
        <v>52</v>
      </c>
      <c s="31" t="s">
        <v>668</v>
      </c>
      <c s="31" t="s">
        <v>803</v>
      </c>
      <c s="26" t="s">
        <v>54</v>
      </c>
      <c s="32" t="s">
        <v>804</v>
      </c>
      <c s="33" t="s">
        <v>82</v>
      </c>
      <c s="34">
        <v>2</v>
      </c>
      <c s="35">
        <v>0</v>
      </c>
      <c s="35">
        <f>ROUND(ROUND(H178,2)*ROUND(G178,3),2)</f>
      </c>
      <c s="33" t="s">
        <v>57</v>
      </c>
      <c r="O178">
        <f>(I178*21)/100</f>
      </c>
      <c t="s">
        <v>27</v>
      </c>
    </row>
    <row r="179" spans="1:5" ht="12.75">
      <c r="A179" s="36" t="s">
        <v>58</v>
      </c>
      <c r="E179" s="37" t="s">
        <v>54</v>
      </c>
    </row>
    <row r="180" spans="1:5" ht="63.75">
      <c r="A180" s="38" t="s">
        <v>59</v>
      </c>
      <c r="E180" s="39" t="s">
        <v>805</v>
      </c>
    </row>
    <row r="181" spans="1:5" ht="229.5">
      <c r="A181" t="s">
        <v>61</v>
      </c>
      <c r="E181" s="37" t="s">
        <v>799</v>
      </c>
    </row>
    <row r="182" spans="1:16" ht="12.75">
      <c r="A182" s="26" t="s">
        <v>52</v>
      </c>
      <c s="31" t="s">
        <v>806</v>
      </c>
      <c s="31" t="s">
        <v>807</v>
      </c>
      <c s="26" t="s">
        <v>54</v>
      </c>
      <c s="32" t="s">
        <v>808</v>
      </c>
      <c s="33" t="s">
        <v>82</v>
      </c>
      <c s="34">
        <v>3</v>
      </c>
      <c s="35">
        <v>0</v>
      </c>
      <c s="35">
        <f>ROUND(ROUND(H182,2)*ROUND(G182,3),2)</f>
      </c>
      <c s="33" t="s">
        <v>57</v>
      </c>
      <c r="O182">
        <f>(I182*21)/100</f>
      </c>
      <c t="s">
        <v>27</v>
      </c>
    </row>
    <row r="183" spans="1:5" ht="12.75">
      <c r="A183" s="36" t="s">
        <v>58</v>
      </c>
      <c r="E183" s="37" t="s">
        <v>54</v>
      </c>
    </row>
    <row r="184" spans="1:5" ht="76.5">
      <c r="A184" s="38" t="s">
        <v>59</v>
      </c>
      <c r="E184" s="39" t="s">
        <v>809</v>
      </c>
    </row>
    <row r="185" spans="1:5" ht="229.5">
      <c r="A185" t="s">
        <v>61</v>
      </c>
      <c r="E185" s="37" t="s">
        <v>799</v>
      </c>
    </row>
    <row r="186" spans="1:16" ht="12.75">
      <c r="A186" s="26" t="s">
        <v>52</v>
      </c>
      <c s="31" t="s">
        <v>810</v>
      </c>
      <c s="31" t="s">
        <v>811</v>
      </c>
      <c s="26" t="s">
        <v>54</v>
      </c>
      <c s="32" t="s">
        <v>812</v>
      </c>
      <c s="33" t="s">
        <v>82</v>
      </c>
      <c s="34">
        <v>1</v>
      </c>
      <c s="35">
        <v>0</v>
      </c>
      <c s="35">
        <f>ROUND(ROUND(H186,2)*ROUND(G186,3),2)</f>
      </c>
      <c s="33" t="s">
        <v>57</v>
      </c>
      <c r="O186">
        <f>(I186*21)/100</f>
      </c>
      <c t="s">
        <v>27</v>
      </c>
    </row>
    <row r="187" spans="1:5" ht="12.75">
      <c r="A187" s="36" t="s">
        <v>58</v>
      </c>
      <c r="E187" s="37" t="s">
        <v>54</v>
      </c>
    </row>
    <row r="188" spans="1:5" ht="51">
      <c r="A188" s="38" t="s">
        <v>59</v>
      </c>
      <c r="E188" s="39" t="s">
        <v>813</v>
      </c>
    </row>
    <row r="189" spans="1:5" ht="229.5">
      <c r="A189" t="s">
        <v>61</v>
      </c>
      <c r="E189" s="37" t="s">
        <v>799</v>
      </c>
    </row>
    <row r="190" spans="1:16" ht="12.75">
      <c r="A190" s="26" t="s">
        <v>52</v>
      </c>
      <c s="31" t="s">
        <v>814</v>
      </c>
      <c s="31" t="s">
        <v>815</v>
      </c>
      <c s="26" t="s">
        <v>54</v>
      </c>
      <c s="32" t="s">
        <v>816</v>
      </c>
      <c s="33" t="s">
        <v>71</v>
      </c>
      <c s="34">
        <v>113.55</v>
      </c>
      <c s="35">
        <v>0</v>
      </c>
      <c s="35">
        <f>ROUND(ROUND(H190,2)*ROUND(G190,3),2)</f>
      </c>
      <c s="33" t="s">
        <v>57</v>
      </c>
      <c r="O190">
        <f>(I190*21)/100</f>
      </c>
      <c t="s">
        <v>27</v>
      </c>
    </row>
    <row r="191" spans="1:5" ht="12.75">
      <c r="A191" s="36" t="s">
        <v>58</v>
      </c>
      <c r="E191" s="37" t="s">
        <v>54</v>
      </c>
    </row>
    <row r="192" spans="1:5" ht="178.5">
      <c r="A192" s="38" t="s">
        <v>59</v>
      </c>
      <c r="E192" s="39" t="s">
        <v>817</v>
      </c>
    </row>
    <row r="193" spans="1:5" ht="369.75">
      <c r="A193" t="s">
        <v>61</v>
      </c>
      <c r="E193" s="37" t="s">
        <v>598</v>
      </c>
    </row>
    <row r="194" spans="1:16" ht="12.75">
      <c r="A194" s="26" t="s">
        <v>52</v>
      </c>
      <c s="31" t="s">
        <v>818</v>
      </c>
      <c s="31" t="s">
        <v>599</v>
      </c>
      <c s="26" t="s">
        <v>54</v>
      </c>
      <c s="32" t="s">
        <v>600</v>
      </c>
      <c s="33" t="s">
        <v>71</v>
      </c>
      <c s="34">
        <v>3.89</v>
      </c>
      <c s="35">
        <v>0</v>
      </c>
      <c s="35">
        <f>ROUND(ROUND(H194,2)*ROUND(G194,3),2)</f>
      </c>
      <c s="33" t="s">
        <v>57</v>
      </c>
      <c r="O194">
        <f>(I194*21)/100</f>
      </c>
      <c t="s">
        <v>27</v>
      </c>
    </row>
    <row r="195" spans="1:5" ht="12.75">
      <c r="A195" s="36" t="s">
        <v>58</v>
      </c>
      <c r="E195" s="37" t="s">
        <v>54</v>
      </c>
    </row>
    <row r="196" spans="1:5" ht="76.5">
      <c r="A196" s="38" t="s">
        <v>59</v>
      </c>
      <c r="E196" s="39" t="s">
        <v>819</v>
      </c>
    </row>
    <row r="197" spans="1:5" ht="369.75">
      <c r="A197" t="s">
        <v>61</v>
      </c>
      <c r="E197" s="37" t="s">
        <v>598</v>
      </c>
    </row>
    <row r="198" spans="1:16" ht="12.75">
      <c r="A198" s="26" t="s">
        <v>52</v>
      </c>
      <c s="31" t="s">
        <v>820</v>
      </c>
      <c s="31" t="s">
        <v>821</v>
      </c>
      <c s="26" t="s">
        <v>54</v>
      </c>
      <c s="32" t="s">
        <v>822</v>
      </c>
      <c s="33" t="s">
        <v>71</v>
      </c>
      <c s="34">
        <v>51.204</v>
      </c>
      <c s="35">
        <v>0</v>
      </c>
      <c s="35">
        <f>ROUND(ROUND(H198,2)*ROUND(G198,3),2)</f>
      </c>
      <c s="33" t="s">
        <v>57</v>
      </c>
      <c r="O198">
        <f>(I198*21)/100</f>
      </c>
      <c t="s">
        <v>27</v>
      </c>
    </row>
    <row r="199" spans="1:5" ht="12.75">
      <c r="A199" s="36" t="s">
        <v>58</v>
      </c>
      <c r="E199" s="37" t="s">
        <v>54</v>
      </c>
    </row>
    <row r="200" spans="1:5" ht="89.25">
      <c r="A200" s="38" t="s">
        <v>59</v>
      </c>
      <c r="E200" s="39" t="s">
        <v>823</v>
      </c>
    </row>
    <row r="201" spans="1:5" ht="369.75">
      <c r="A201" t="s">
        <v>61</v>
      </c>
      <c r="E201" s="37" t="s">
        <v>598</v>
      </c>
    </row>
    <row r="202" spans="1:16" ht="12.75">
      <c r="A202" s="26" t="s">
        <v>52</v>
      </c>
      <c s="31" t="s">
        <v>824</v>
      </c>
      <c s="31" t="s">
        <v>825</v>
      </c>
      <c s="26" t="s">
        <v>54</v>
      </c>
      <c s="32" t="s">
        <v>826</v>
      </c>
      <c s="33" t="s">
        <v>182</v>
      </c>
      <c s="34">
        <v>1.516</v>
      </c>
      <c s="35">
        <v>0</v>
      </c>
      <c s="35">
        <f>ROUND(ROUND(H202,2)*ROUND(G202,3),2)</f>
      </c>
      <c s="33" t="s">
        <v>57</v>
      </c>
      <c r="O202">
        <f>(I202*21)/100</f>
      </c>
      <c t="s">
        <v>27</v>
      </c>
    </row>
    <row r="203" spans="1:5" ht="12.75">
      <c r="A203" s="36" t="s">
        <v>58</v>
      </c>
      <c r="E203" s="37" t="s">
        <v>54</v>
      </c>
    </row>
    <row r="204" spans="1:5" ht="102">
      <c r="A204" s="38" t="s">
        <v>59</v>
      </c>
      <c r="E204" s="39" t="s">
        <v>827</v>
      </c>
    </row>
    <row r="205" spans="1:5" ht="178.5">
      <c r="A205" t="s">
        <v>61</v>
      </c>
      <c r="E205" s="37" t="s">
        <v>828</v>
      </c>
    </row>
    <row r="206" spans="1:16" ht="12.75">
      <c r="A206" s="26" t="s">
        <v>52</v>
      </c>
      <c s="31" t="s">
        <v>829</v>
      </c>
      <c s="31" t="s">
        <v>606</v>
      </c>
      <c s="26" t="s">
        <v>54</v>
      </c>
      <c s="32" t="s">
        <v>607</v>
      </c>
      <c s="33" t="s">
        <v>71</v>
      </c>
      <c s="34">
        <v>36.729</v>
      </c>
      <c s="35">
        <v>0</v>
      </c>
      <c s="35">
        <f>ROUND(ROUND(H206,2)*ROUND(G206,3),2)</f>
      </c>
      <c s="33" t="s">
        <v>57</v>
      </c>
      <c r="O206">
        <f>(I206*21)/100</f>
      </c>
      <c t="s">
        <v>27</v>
      </c>
    </row>
    <row r="207" spans="1:5" ht="12.75">
      <c r="A207" s="36" t="s">
        <v>58</v>
      </c>
      <c r="E207" s="37" t="s">
        <v>54</v>
      </c>
    </row>
    <row r="208" spans="1:5" ht="153">
      <c r="A208" s="38" t="s">
        <v>59</v>
      </c>
      <c r="E208" s="39" t="s">
        <v>830</v>
      </c>
    </row>
    <row r="209" spans="1:5" ht="38.25">
      <c r="A209" t="s">
        <v>61</v>
      </c>
      <c r="E209" s="37" t="s">
        <v>605</v>
      </c>
    </row>
    <row r="210" spans="1:16" ht="12.75">
      <c r="A210" s="26" t="s">
        <v>52</v>
      </c>
      <c s="31" t="s">
        <v>831</v>
      </c>
      <c s="31" t="s">
        <v>832</v>
      </c>
      <c s="26" t="s">
        <v>54</v>
      </c>
      <c s="32" t="s">
        <v>833</v>
      </c>
      <c s="33" t="s">
        <v>71</v>
      </c>
      <c s="34">
        <v>0.38</v>
      </c>
      <c s="35">
        <v>0</v>
      </c>
      <c s="35">
        <f>ROUND(ROUND(H210,2)*ROUND(G210,3),2)</f>
      </c>
      <c s="33" t="s">
        <v>57</v>
      </c>
      <c r="O210">
        <f>(I210*21)/100</f>
      </c>
      <c t="s">
        <v>27</v>
      </c>
    </row>
    <row r="211" spans="1:5" ht="12.75">
      <c r="A211" s="36" t="s">
        <v>58</v>
      </c>
      <c r="E211" s="37" t="s">
        <v>54</v>
      </c>
    </row>
    <row r="212" spans="1:5" ht="51">
      <c r="A212" s="38" t="s">
        <v>59</v>
      </c>
      <c r="E212" s="39" t="s">
        <v>834</v>
      </c>
    </row>
    <row r="213" spans="1:5" ht="38.25">
      <c r="A213" t="s">
        <v>61</v>
      </c>
      <c r="E213" s="37" t="s">
        <v>835</v>
      </c>
    </row>
    <row r="214" spans="1:16" ht="12.75">
      <c r="A214" s="26" t="s">
        <v>52</v>
      </c>
      <c s="31" t="s">
        <v>836</v>
      </c>
      <c s="31" t="s">
        <v>837</v>
      </c>
      <c s="26" t="s">
        <v>54</v>
      </c>
      <c s="32" t="s">
        <v>838</v>
      </c>
      <c s="33" t="s">
        <v>71</v>
      </c>
      <c s="34">
        <v>74.2</v>
      </c>
      <c s="35">
        <v>0</v>
      </c>
      <c s="35">
        <f>ROUND(ROUND(H214,2)*ROUND(G214,3),2)</f>
      </c>
      <c s="33" t="s">
        <v>57</v>
      </c>
      <c r="O214">
        <f>(I214*21)/100</f>
      </c>
      <c t="s">
        <v>27</v>
      </c>
    </row>
    <row r="215" spans="1:5" ht="12.75">
      <c r="A215" s="36" t="s">
        <v>58</v>
      </c>
      <c r="E215" s="37" t="s">
        <v>54</v>
      </c>
    </row>
    <row r="216" spans="1:5" ht="63.75">
      <c r="A216" s="38" t="s">
        <v>59</v>
      </c>
      <c r="E216" s="39" t="s">
        <v>839</v>
      </c>
    </row>
    <row r="217" spans="1:5" ht="38.25">
      <c r="A217" t="s">
        <v>61</v>
      </c>
      <c r="E217" s="37" t="s">
        <v>605</v>
      </c>
    </row>
    <row r="218" spans="1:16" ht="12.75">
      <c r="A218" s="26" t="s">
        <v>52</v>
      </c>
      <c s="31" t="s">
        <v>257</v>
      </c>
      <c s="31" t="s">
        <v>609</v>
      </c>
      <c s="26" t="s">
        <v>54</v>
      </c>
      <c s="32" t="s">
        <v>610</v>
      </c>
      <c s="33" t="s">
        <v>71</v>
      </c>
      <c s="34">
        <v>68.271</v>
      </c>
      <c s="35">
        <v>0</v>
      </c>
      <c s="35">
        <f>ROUND(ROUND(H218,2)*ROUND(G218,3),2)</f>
      </c>
      <c s="33" t="s">
        <v>57</v>
      </c>
      <c r="O218">
        <f>(I218*21)/100</f>
      </c>
      <c t="s">
        <v>27</v>
      </c>
    </row>
    <row r="219" spans="1:5" ht="12.75">
      <c r="A219" s="36" t="s">
        <v>58</v>
      </c>
      <c r="E219" s="37" t="s">
        <v>54</v>
      </c>
    </row>
    <row r="220" spans="1:5" ht="102">
      <c r="A220" s="38" t="s">
        <v>59</v>
      </c>
      <c r="E220" s="39" t="s">
        <v>840</v>
      </c>
    </row>
    <row r="221" spans="1:5" ht="102">
      <c r="A221" t="s">
        <v>61</v>
      </c>
      <c r="E221" s="37" t="s">
        <v>612</v>
      </c>
    </row>
    <row r="222" spans="1:16" ht="12.75">
      <c r="A222" s="26" t="s">
        <v>52</v>
      </c>
      <c s="31" t="s">
        <v>841</v>
      </c>
      <c s="31" t="s">
        <v>842</v>
      </c>
      <c s="26" t="s">
        <v>54</v>
      </c>
      <c s="32" t="s">
        <v>843</v>
      </c>
      <c s="33" t="s">
        <v>71</v>
      </c>
      <c s="34">
        <v>15.36</v>
      </c>
      <c s="35">
        <v>0</v>
      </c>
      <c s="35">
        <f>ROUND(ROUND(H222,2)*ROUND(G222,3),2)</f>
      </c>
      <c s="33" t="s">
        <v>57</v>
      </c>
      <c r="O222">
        <f>(I222*21)/100</f>
      </c>
      <c t="s">
        <v>27</v>
      </c>
    </row>
    <row r="223" spans="1:5" ht="12.75">
      <c r="A223" s="36" t="s">
        <v>58</v>
      </c>
      <c r="E223" s="37" t="s">
        <v>54</v>
      </c>
    </row>
    <row r="224" spans="1:5" ht="51">
      <c r="A224" s="38" t="s">
        <v>59</v>
      </c>
      <c r="E224" s="39" t="s">
        <v>844</v>
      </c>
    </row>
    <row r="225" spans="1:5" ht="357">
      <c r="A225" t="s">
        <v>61</v>
      </c>
      <c r="E225" s="37" t="s">
        <v>845</v>
      </c>
    </row>
    <row r="226" spans="1:16" ht="12.75">
      <c r="A226" s="26" t="s">
        <v>52</v>
      </c>
      <c s="31" t="s">
        <v>846</v>
      </c>
      <c s="31" t="s">
        <v>847</v>
      </c>
      <c s="26" t="s">
        <v>54</v>
      </c>
      <c s="32" t="s">
        <v>848</v>
      </c>
      <c s="33" t="s">
        <v>71</v>
      </c>
      <c s="34">
        <v>2.77</v>
      </c>
      <c s="35">
        <v>0</v>
      </c>
      <c s="35">
        <f>ROUND(ROUND(H226,2)*ROUND(G226,3),2)</f>
      </c>
      <c s="33" t="s">
        <v>325</v>
      </c>
      <c r="O226">
        <f>(I226*21)/100</f>
      </c>
      <c t="s">
        <v>27</v>
      </c>
    </row>
    <row r="227" spans="1:5" ht="12.75">
      <c r="A227" s="36" t="s">
        <v>58</v>
      </c>
      <c r="E227" s="37" t="s">
        <v>54</v>
      </c>
    </row>
    <row r="228" spans="1:5" ht="76.5">
      <c r="A228" s="38" t="s">
        <v>59</v>
      </c>
      <c r="E228" s="39" t="s">
        <v>849</v>
      </c>
    </row>
    <row r="229" spans="1:5" ht="229.5">
      <c r="A229" t="s">
        <v>61</v>
      </c>
      <c r="E229" s="37" t="s">
        <v>850</v>
      </c>
    </row>
    <row r="230" spans="1:18" ht="12.75" customHeight="1">
      <c r="A230" s="6" t="s">
        <v>50</v>
      </c>
      <c s="6"/>
      <c s="41" t="s">
        <v>831</v>
      </c>
      <c s="6"/>
      <c s="29" t="s">
        <v>851</v>
      </c>
      <c s="6"/>
      <c s="6"/>
      <c s="6"/>
      <c s="42">
        <f>0+Q230</f>
      </c>
      <c s="6"/>
      <c r="O230">
        <f>0+R230</f>
      </c>
      <c r="Q230">
        <f>0+I231+I235+I239+I243</f>
      </c>
      <c>
        <f>0+O231+O235+O239+O243</f>
      </c>
    </row>
    <row r="231" spans="1:16" ht="12.75">
      <c r="A231" s="26" t="s">
        <v>52</v>
      </c>
      <c s="31" t="s">
        <v>852</v>
      </c>
      <c s="31" t="s">
        <v>853</v>
      </c>
      <c s="26" t="s">
        <v>54</v>
      </c>
      <c s="32" t="s">
        <v>854</v>
      </c>
      <c s="33" t="s">
        <v>315</v>
      </c>
      <c s="34">
        <v>1301.5</v>
      </c>
      <c s="35">
        <v>0</v>
      </c>
      <c s="35">
        <f>ROUND(ROUND(H231,2)*ROUND(G231,3),2)</f>
      </c>
      <c s="33" t="s">
        <v>57</v>
      </c>
      <c r="O231">
        <f>(I231*21)/100</f>
      </c>
      <c t="s">
        <v>27</v>
      </c>
    </row>
    <row r="232" spans="1:5" ht="12.75">
      <c r="A232" s="36" t="s">
        <v>58</v>
      </c>
      <c r="E232" s="37" t="s">
        <v>54</v>
      </c>
    </row>
    <row r="233" spans="1:5" ht="76.5">
      <c r="A233" s="38" t="s">
        <v>59</v>
      </c>
      <c r="E233" s="39" t="s">
        <v>855</v>
      </c>
    </row>
    <row r="234" spans="1:5" ht="51">
      <c r="A234" t="s">
        <v>61</v>
      </c>
      <c r="E234" s="37" t="s">
        <v>856</v>
      </c>
    </row>
    <row r="235" spans="1:16" ht="12.75">
      <c r="A235" s="26" t="s">
        <v>52</v>
      </c>
      <c s="31" t="s">
        <v>857</v>
      </c>
      <c s="31" t="s">
        <v>858</v>
      </c>
      <c s="26" t="s">
        <v>54</v>
      </c>
      <c s="32" t="s">
        <v>859</v>
      </c>
      <c s="33" t="s">
        <v>315</v>
      </c>
      <c s="34">
        <v>650.75</v>
      </c>
      <c s="35">
        <v>0</v>
      </c>
      <c s="35">
        <f>ROUND(ROUND(H235,2)*ROUND(G235,3),2)</f>
      </c>
      <c s="33" t="s">
        <v>57</v>
      </c>
      <c r="O235">
        <f>(I235*21)/100</f>
      </c>
      <c t="s">
        <v>27</v>
      </c>
    </row>
    <row r="236" spans="1:5" ht="12.75">
      <c r="A236" s="36" t="s">
        <v>58</v>
      </c>
      <c r="E236" s="37" t="s">
        <v>54</v>
      </c>
    </row>
    <row r="237" spans="1:5" ht="63.75">
      <c r="A237" s="38" t="s">
        <v>59</v>
      </c>
      <c r="E237" s="39" t="s">
        <v>860</v>
      </c>
    </row>
    <row r="238" spans="1:5" ht="140.25">
      <c r="A238" t="s">
        <v>61</v>
      </c>
      <c r="E238" s="37" t="s">
        <v>861</v>
      </c>
    </row>
    <row r="239" spans="1:16" ht="12.75">
      <c r="A239" s="26" t="s">
        <v>52</v>
      </c>
      <c s="31" t="s">
        <v>862</v>
      </c>
      <c s="31" t="s">
        <v>863</v>
      </c>
      <c s="26" t="s">
        <v>54</v>
      </c>
      <c s="32" t="s">
        <v>864</v>
      </c>
      <c s="33" t="s">
        <v>315</v>
      </c>
      <c s="34">
        <v>650.75</v>
      </c>
      <c s="35">
        <v>0</v>
      </c>
      <c s="35">
        <f>ROUND(ROUND(H239,2)*ROUND(G239,3),2)</f>
      </c>
      <c s="33" t="s">
        <v>57</v>
      </c>
      <c r="O239">
        <f>(I239*21)/100</f>
      </c>
      <c t="s">
        <v>27</v>
      </c>
    </row>
    <row r="240" spans="1:5" ht="12.75">
      <c r="A240" s="36" t="s">
        <v>58</v>
      </c>
      <c r="E240" s="37" t="s">
        <v>54</v>
      </c>
    </row>
    <row r="241" spans="1:5" ht="63.75">
      <c r="A241" s="38" t="s">
        <v>59</v>
      </c>
      <c r="E241" s="39" t="s">
        <v>865</v>
      </c>
    </row>
    <row r="242" spans="1:5" ht="140.25">
      <c r="A242" t="s">
        <v>61</v>
      </c>
      <c r="E242" s="37" t="s">
        <v>861</v>
      </c>
    </row>
    <row r="243" spans="1:16" ht="12.75">
      <c r="A243" s="26" t="s">
        <v>52</v>
      </c>
      <c s="31" t="s">
        <v>866</v>
      </c>
      <c s="31" t="s">
        <v>867</v>
      </c>
      <c s="26" t="s">
        <v>54</v>
      </c>
      <c s="32" t="s">
        <v>868</v>
      </c>
      <c s="33" t="s">
        <v>315</v>
      </c>
      <c s="34">
        <v>683.05</v>
      </c>
      <c s="35">
        <v>0</v>
      </c>
      <c s="35">
        <f>ROUND(ROUND(H243,2)*ROUND(G243,3),2)</f>
      </c>
      <c s="33" t="s">
        <v>57</v>
      </c>
      <c r="O243">
        <f>(I243*21)/100</f>
      </c>
      <c t="s">
        <v>27</v>
      </c>
    </row>
    <row r="244" spans="1:5" ht="12.75">
      <c r="A244" s="36" t="s">
        <v>58</v>
      </c>
      <c r="E244" s="37" t="s">
        <v>54</v>
      </c>
    </row>
    <row r="245" spans="1:5" ht="51">
      <c r="A245" s="38" t="s">
        <v>59</v>
      </c>
      <c r="E245" s="39" t="s">
        <v>869</v>
      </c>
    </row>
    <row r="246" spans="1:5" ht="140.25">
      <c r="A246" t="s">
        <v>61</v>
      </c>
      <c r="E246" s="37" t="s">
        <v>861</v>
      </c>
    </row>
    <row r="247" spans="1:18" ht="12.75" customHeight="1">
      <c r="A247" s="6" t="s">
        <v>50</v>
      </c>
      <c s="6"/>
      <c s="41" t="s">
        <v>870</v>
      </c>
      <c s="6"/>
      <c s="29" t="s">
        <v>871</v>
      </c>
      <c s="6"/>
      <c s="6"/>
      <c s="6"/>
      <c s="42">
        <f>0+Q247</f>
      </c>
      <c s="6"/>
      <c r="O247">
        <f>0+R247</f>
      </c>
      <c r="Q247">
        <f>0+I248</f>
      </c>
      <c>
        <f>0+O248</f>
      </c>
    </row>
    <row r="248" spans="1:16" ht="12.75">
      <c r="A248" s="26" t="s">
        <v>52</v>
      </c>
      <c s="31" t="s">
        <v>872</v>
      </c>
      <c s="31" t="s">
        <v>873</v>
      </c>
      <c s="26" t="s">
        <v>54</v>
      </c>
      <c s="32" t="s">
        <v>874</v>
      </c>
      <c s="33" t="s">
        <v>315</v>
      </c>
      <c s="34">
        <v>182.264</v>
      </c>
      <c s="35">
        <v>0</v>
      </c>
      <c s="35">
        <f>ROUND(ROUND(H248,2)*ROUND(G248,3),2)</f>
      </c>
      <c s="33" t="s">
        <v>57</v>
      </c>
      <c r="O248">
        <f>(I248*21)/100</f>
      </c>
      <c t="s">
        <v>27</v>
      </c>
    </row>
    <row r="249" spans="1:5" ht="12.75">
      <c r="A249" s="36" t="s">
        <v>58</v>
      </c>
      <c r="E249" s="37" t="s">
        <v>54</v>
      </c>
    </row>
    <row r="250" spans="1:5" ht="51">
      <c r="A250" s="38" t="s">
        <v>59</v>
      </c>
      <c r="E250" s="39" t="s">
        <v>875</v>
      </c>
    </row>
    <row r="251" spans="1:5" ht="25.5">
      <c r="A251" t="s">
        <v>61</v>
      </c>
      <c r="E251" s="37" t="s">
        <v>876</v>
      </c>
    </row>
    <row r="252" spans="1:18" ht="12.75" customHeight="1">
      <c r="A252" s="6" t="s">
        <v>50</v>
      </c>
      <c s="6"/>
      <c s="41" t="s">
        <v>613</v>
      </c>
      <c s="6"/>
      <c s="29" t="s">
        <v>614</v>
      </c>
      <c s="6"/>
      <c s="6"/>
      <c s="6"/>
      <c s="42">
        <f>0+Q252</f>
      </c>
      <c s="6"/>
      <c r="O252">
        <f>0+R252</f>
      </c>
      <c r="Q252">
        <f>0+I253+I257+I261+I265</f>
      </c>
      <c>
        <f>0+O253+O257+O261+O265</f>
      </c>
    </row>
    <row r="253" spans="1:16" ht="25.5">
      <c r="A253" s="26" t="s">
        <v>52</v>
      </c>
      <c s="31" t="s">
        <v>870</v>
      </c>
      <c s="31" t="s">
        <v>877</v>
      </c>
      <c s="26" t="s">
        <v>54</v>
      </c>
      <c s="32" t="s">
        <v>878</v>
      </c>
      <c s="33" t="s">
        <v>315</v>
      </c>
      <c s="34">
        <v>1044</v>
      </c>
      <c s="35">
        <v>0</v>
      </c>
      <c s="35">
        <f>ROUND(ROUND(H253,2)*ROUND(G253,3),2)</f>
      </c>
      <c s="33" t="s">
        <v>57</v>
      </c>
      <c r="O253">
        <f>(I253*21)/100</f>
      </c>
      <c t="s">
        <v>27</v>
      </c>
    </row>
    <row r="254" spans="1:5" ht="12.75">
      <c r="A254" s="36" t="s">
        <v>58</v>
      </c>
      <c r="E254" s="37" t="s">
        <v>54</v>
      </c>
    </row>
    <row r="255" spans="1:5" ht="89.25">
      <c r="A255" s="38" t="s">
        <v>59</v>
      </c>
      <c r="E255" s="39" t="s">
        <v>879</v>
      </c>
    </row>
    <row r="256" spans="1:5" ht="191.25">
      <c r="A256" t="s">
        <v>61</v>
      </c>
      <c r="E256" s="37" t="s">
        <v>618</v>
      </c>
    </row>
    <row r="257" spans="1:16" ht="12.75">
      <c r="A257" s="26" t="s">
        <v>52</v>
      </c>
      <c s="31" t="s">
        <v>880</v>
      </c>
      <c s="31" t="s">
        <v>881</v>
      </c>
      <c s="26" t="s">
        <v>54</v>
      </c>
      <c s="32" t="s">
        <v>882</v>
      </c>
      <c s="33" t="s">
        <v>315</v>
      </c>
      <c s="34">
        <v>306</v>
      </c>
      <c s="35">
        <v>0</v>
      </c>
      <c s="35">
        <f>ROUND(ROUND(H257,2)*ROUND(G257,3),2)</f>
      </c>
      <c s="33" t="s">
        <v>57</v>
      </c>
      <c r="O257">
        <f>(I257*21)/100</f>
      </c>
      <c t="s">
        <v>27</v>
      </c>
    </row>
    <row r="258" spans="1:5" ht="12.75">
      <c r="A258" s="36" t="s">
        <v>58</v>
      </c>
      <c r="E258" s="37" t="s">
        <v>54</v>
      </c>
    </row>
    <row r="259" spans="1:5" ht="51">
      <c r="A259" s="38" t="s">
        <v>59</v>
      </c>
      <c r="E259" s="39" t="s">
        <v>883</v>
      </c>
    </row>
    <row r="260" spans="1:5" ht="204">
      <c r="A260" t="s">
        <v>61</v>
      </c>
      <c r="E260" s="37" t="s">
        <v>884</v>
      </c>
    </row>
    <row r="261" spans="1:16" ht="25.5">
      <c r="A261" s="26" t="s">
        <v>52</v>
      </c>
      <c s="31" t="s">
        <v>885</v>
      </c>
      <c s="31" t="s">
        <v>886</v>
      </c>
      <c s="26" t="s">
        <v>54</v>
      </c>
      <c s="32" t="s">
        <v>887</v>
      </c>
      <c s="33" t="s">
        <v>315</v>
      </c>
      <c s="34">
        <v>877.18</v>
      </c>
      <c s="35">
        <v>0</v>
      </c>
      <c s="35">
        <f>ROUND(ROUND(H261,2)*ROUND(G261,3),2)</f>
      </c>
      <c s="33" t="s">
        <v>57</v>
      </c>
      <c r="O261">
        <f>(I261*21)/100</f>
      </c>
      <c t="s">
        <v>27</v>
      </c>
    </row>
    <row r="262" spans="1:5" ht="12.75">
      <c r="A262" s="36" t="s">
        <v>58</v>
      </c>
      <c r="E262" s="37" t="s">
        <v>54</v>
      </c>
    </row>
    <row r="263" spans="1:5" ht="51">
      <c r="A263" s="38" t="s">
        <v>59</v>
      </c>
      <c r="E263" s="39" t="s">
        <v>888</v>
      </c>
    </row>
    <row r="264" spans="1:5" ht="204">
      <c r="A264" t="s">
        <v>61</v>
      </c>
      <c r="E264" s="37" t="s">
        <v>889</v>
      </c>
    </row>
    <row r="265" spans="1:16" ht="12.75">
      <c r="A265" s="26" t="s">
        <v>52</v>
      </c>
      <c s="31" t="s">
        <v>890</v>
      </c>
      <c s="31" t="s">
        <v>891</v>
      </c>
      <c s="26" t="s">
        <v>54</v>
      </c>
      <c s="32" t="s">
        <v>892</v>
      </c>
      <c s="33" t="s">
        <v>315</v>
      </c>
      <c s="34">
        <v>1044</v>
      </c>
      <c s="35">
        <v>0</v>
      </c>
      <c s="35">
        <f>ROUND(ROUND(H265,2)*ROUND(G265,3),2)</f>
      </c>
      <c s="33" t="s">
        <v>57</v>
      </c>
      <c r="O265">
        <f>(I265*21)/100</f>
      </c>
      <c t="s">
        <v>27</v>
      </c>
    </row>
    <row r="266" spans="1:5" ht="12.75">
      <c r="A266" s="36" t="s">
        <v>58</v>
      </c>
      <c r="E266" s="37" t="s">
        <v>54</v>
      </c>
    </row>
    <row r="267" spans="1:5" ht="89.25">
      <c r="A267" s="38" t="s">
        <v>59</v>
      </c>
      <c r="E267" s="39" t="s">
        <v>893</v>
      </c>
    </row>
    <row r="268" spans="1:5" ht="38.25">
      <c r="A268" t="s">
        <v>61</v>
      </c>
      <c r="E268" s="37" t="s">
        <v>894</v>
      </c>
    </row>
    <row r="269" spans="1:18" ht="12.75" customHeight="1">
      <c r="A269" s="6" t="s">
        <v>50</v>
      </c>
      <c s="6"/>
      <c s="41" t="s">
        <v>895</v>
      </c>
      <c s="6"/>
      <c s="29" t="s">
        <v>896</v>
      </c>
      <c s="6"/>
      <c s="6"/>
      <c s="6"/>
      <c s="42">
        <f>0+Q269</f>
      </c>
      <c s="6"/>
      <c r="O269">
        <f>0+R269</f>
      </c>
      <c r="Q269">
        <f>0+I270</f>
      </c>
      <c>
        <f>0+O270</f>
      </c>
    </row>
    <row r="270" spans="1:16" ht="25.5">
      <c r="A270" s="26" t="s">
        <v>52</v>
      </c>
      <c s="31" t="s">
        <v>897</v>
      </c>
      <c s="31" t="s">
        <v>898</v>
      </c>
      <c s="26" t="s">
        <v>54</v>
      </c>
      <c s="32" t="s">
        <v>899</v>
      </c>
      <c s="33" t="s">
        <v>315</v>
      </c>
      <c s="34">
        <v>17.99</v>
      </c>
      <c s="35">
        <v>0</v>
      </c>
      <c s="35">
        <f>ROUND(ROUND(H270,2)*ROUND(G270,3),2)</f>
      </c>
      <c s="33" t="s">
        <v>325</v>
      </c>
      <c r="O270">
        <f>(I270*21)/100</f>
      </c>
      <c t="s">
        <v>27</v>
      </c>
    </row>
    <row r="271" spans="1:5" ht="12.75">
      <c r="A271" s="36" t="s">
        <v>58</v>
      </c>
      <c r="E271" s="37" t="s">
        <v>54</v>
      </c>
    </row>
    <row r="272" spans="1:5" ht="51">
      <c r="A272" s="38" t="s">
        <v>59</v>
      </c>
      <c r="E272" s="39" t="s">
        <v>900</v>
      </c>
    </row>
    <row r="273" spans="1:5" ht="409.5">
      <c r="A273" t="s">
        <v>61</v>
      </c>
      <c r="E273" s="37" t="s">
        <v>901</v>
      </c>
    </row>
    <row r="274" spans="1:18" ht="12.75" customHeight="1">
      <c r="A274" s="6" t="s">
        <v>50</v>
      </c>
      <c s="6"/>
      <c s="41" t="s">
        <v>902</v>
      </c>
      <c s="6"/>
      <c s="29" t="s">
        <v>903</v>
      </c>
      <c s="6"/>
      <c s="6"/>
      <c s="6"/>
      <c s="42">
        <f>0+Q274</f>
      </c>
      <c s="6"/>
      <c r="O274">
        <f>0+R274</f>
      </c>
      <c r="Q274">
        <f>0+I275+I279+I283+I287+I291+I295+I299</f>
      </c>
      <c>
        <f>0+O275+O279+O283+O287+O291+O295+O299</f>
      </c>
    </row>
    <row r="275" spans="1:16" ht="12.75">
      <c r="A275" s="26" t="s">
        <v>52</v>
      </c>
      <c s="31" t="s">
        <v>904</v>
      </c>
      <c s="31" t="s">
        <v>905</v>
      </c>
      <c s="26" t="s">
        <v>54</v>
      </c>
      <c s="32" t="s">
        <v>906</v>
      </c>
      <c s="33" t="s">
        <v>86</v>
      </c>
      <c s="34">
        <v>360</v>
      </c>
      <c s="35">
        <v>0</v>
      </c>
      <c s="35">
        <f>ROUND(ROUND(H275,2)*ROUND(G275,3),2)</f>
      </c>
      <c s="33" t="s">
        <v>57</v>
      </c>
      <c r="O275">
        <f>(I275*21)/100</f>
      </c>
      <c t="s">
        <v>27</v>
      </c>
    </row>
    <row r="276" spans="1:5" ht="12.75">
      <c r="A276" s="36" t="s">
        <v>58</v>
      </c>
      <c r="E276" s="37" t="s">
        <v>54</v>
      </c>
    </row>
    <row r="277" spans="1:5" ht="12.75">
      <c r="A277" s="38" t="s">
        <v>59</v>
      </c>
      <c r="E277" s="39" t="s">
        <v>907</v>
      </c>
    </row>
    <row r="278" spans="1:5" ht="127.5">
      <c r="A278" t="s">
        <v>61</v>
      </c>
      <c r="E278" s="37" t="s">
        <v>908</v>
      </c>
    </row>
    <row r="279" spans="1:16" ht="12.75">
      <c r="A279" s="26" t="s">
        <v>52</v>
      </c>
      <c s="31" t="s">
        <v>909</v>
      </c>
      <c s="31" t="s">
        <v>910</v>
      </c>
      <c s="26" t="s">
        <v>54</v>
      </c>
      <c s="32" t="s">
        <v>911</v>
      </c>
      <c s="33" t="s">
        <v>86</v>
      </c>
      <c s="34">
        <v>5</v>
      </c>
      <c s="35">
        <v>0</v>
      </c>
      <c s="35">
        <f>ROUND(ROUND(H279,2)*ROUND(G279,3),2)</f>
      </c>
      <c s="33" t="s">
        <v>57</v>
      </c>
      <c r="O279">
        <f>(I279*21)/100</f>
      </c>
      <c t="s">
        <v>27</v>
      </c>
    </row>
    <row r="280" spans="1:5" ht="12.75">
      <c r="A280" s="36" t="s">
        <v>58</v>
      </c>
      <c r="E280" s="37" t="s">
        <v>54</v>
      </c>
    </row>
    <row r="281" spans="1:5" ht="12.75">
      <c r="A281" s="38" t="s">
        <v>59</v>
      </c>
      <c r="E281" s="39" t="s">
        <v>912</v>
      </c>
    </row>
    <row r="282" spans="1:5" ht="127.5">
      <c r="A282" t="s">
        <v>61</v>
      </c>
      <c r="E282" s="37" t="s">
        <v>913</v>
      </c>
    </row>
    <row r="283" spans="1:16" ht="12.75">
      <c r="A283" s="26" t="s">
        <v>52</v>
      </c>
      <c s="31" t="s">
        <v>914</v>
      </c>
      <c s="31" t="s">
        <v>915</v>
      </c>
      <c s="26" t="s">
        <v>54</v>
      </c>
      <c s="32" t="s">
        <v>916</v>
      </c>
      <c s="33" t="s">
        <v>82</v>
      </c>
      <c s="34">
        <v>1</v>
      </c>
      <c s="35">
        <v>0</v>
      </c>
      <c s="35">
        <f>ROUND(ROUND(H283,2)*ROUND(G283,3),2)</f>
      </c>
      <c s="33" t="s">
        <v>57</v>
      </c>
      <c r="O283">
        <f>(I283*21)/100</f>
      </c>
      <c t="s">
        <v>27</v>
      </c>
    </row>
    <row r="284" spans="1:5" ht="12.75">
      <c r="A284" s="36" t="s">
        <v>58</v>
      </c>
      <c r="E284" s="37" t="s">
        <v>54</v>
      </c>
    </row>
    <row r="285" spans="1:5" ht="12.75">
      <c r="A285" s="38" t="s">
        <v>59</v>
      </c>
      <c r="E285" s="39" t="s">
        <v>917</v>
      </c>
    </row>
    <row r="286" spans="1:5" ht="102">
      <c r="A286" t="s">
        <v>61</v>
      </c>
      <c r="E286" s="37" t="s">
        <v>918</v>
      </c>
    </row>
    <row r="287" spans="1:16" ht="12.75">
      <c r="A287" s="26" t="s">
        <v>52</v>
      </c>
      <c s="31" t="s">
        <v>919</v>
      </c>
      <c s="31" t="s">
        <v>920</v>
      </c>
      <c s="26" t="s">
        <v>54</v>
      </c>
      <c s="32" t="s">
        <v>921</v>
      </c>
      <c s="33" t="s">
        <v>82</v>
      </c>
      <c s="34">
        <v>1</v>
      </c>
      <c s="35">
        <v>0</v>
      </c>
      <c s="35">
        <f>ROUND(ROUND(H287,2)*ROUND(G287,3),2)</f>
      </c>
      <c s="33" t="s">
        <v>57</v>
      </c>
      <c r="O287">
        <f>(I287*21)/100</f>
      </c>
      <c t="s">
        <v>27</v>
      </c>
    </row>
    <row r="288" spans="1:5" ht="12.75">
      <c r="A288" s="36" t="s">
        <v>58</v>
      </c>
      <c r="E288" s="37" t="s">
        <v>54</v>
      </c>
    </row>
    <row r="289" spans="1:5" ht="12.75">
      <c r="A289" s="38" t="s">
        <v>59</v>
      </c>
      <c r="E289" s="39" t="s">
        <v>922</v>
      </c>
    </row>
    <row r="290" spans="1:5" ht="76.5">
      <c r="A290" t="s">
        <v>61</v>
      </c>
      <c r="E290" s="37" t="s">
        <v>923</v>
      </c>
    </row>
    <row r="291" spans="1:16" ht="12.75">
      <c r="A291" s="26" t="s">
        <v>52</v>
      </c>
      <c s="31" t="s">
        <v>924</v>
      </c>
      <c s="31" t="s">
        <v>925</v>
      </c>
      <c s="26" t="s">
        <v>54</v>
      </c>
      <c s="32" t="s">
        <v>926</v>
      </c>
      <c s="33" t="s">
        <v>82</v>
      </c>
      <c s="34">
        <v>1</v>
      </c>
      <c s="35">
        <v>0</v>
      </c>
      <c s="35">
        <f>ROUND(ROUND(H291,2)*ROUND(G291,3),2)</f>
      </c>
      <c s="33" t="s">
        <v>57</v>
      </c>
      <c r="O291">
        <f>(I291*21)/100</f>
      </c>
      <c t="s">
        <v>27</v>
      </c>
    </row>
    <row r="292" spans="1:5" ht="12.75">
      <c r="A292" s="36" t="s">
        <v>58</v>
      </c>
      <c r="E292" s="37" t="s">
        <v>54</v>
      </c>
    </row>
    <row r="293" spans="1:5" ht="12.75">
      <c r="A293" s="38" t="s">
        <v>59</v>
      </c>
      <c r="E293" s="39" t="s">
        <v>927</v>
      </c>
    </row>
    <row r="294" spans="1:5" ht="102">
      <c r="A294" t="s">
        <v>61</v>
      </c>
      <c r="E294" s="37" t="s">
        <v>928</v>
      </c>
    </row>
    <row r="295" spans="1:16" ht="12.75">
      <c r="A295" s="26" t="s">
        <v>52</v>
      </c>
      <c s="31" t="s">
        <v>78</v>
      </c>
      <c s="31" t="s">
        <v>929</v>
      </c>
      <c s="26" t="s">
        <v>54</v>
      </c>
      <c s="32" t="s">
        <v>930</v>
      </c>
      <c s="33" t="s">
        <v>82</v>
      </c>
      <c s="34">
        <v>1</v>
      </c>
      <c s="35">
        <v>0</v>
      </c>
      <c s="35">
        <f>ROUND(ROUND(H295,2)*ROUND(G295,3),2)</f>
      </c>
      <c s="33" t="s">
        <v>57</v>
      </c>
      <c r="O295">
        <f>(I295*21)/100</f>
      </c>
      <c t="s">
        <v>27</v>
      </c>
    </row>
    <row r="296" spans="1:5" ht="12.75">
      <c r="A296" s="36" t="s">
        <v>58</v>
      </c>
      <c r="E296" s="37" t="s">
        <v>54</v>
      </c>
    </row>
    <row r="297" spans="1:5" ht="12.75">
      <c r="A297" s="38" t="s">
        <v>59</v>
      </c>
      <c r="E297" s="39" t="s">
        <v>931</v>
      </c>
    </row>
    <row r="298" spans="1:5" ht="76.5">
      <c r="A298" t="s">
        <v>61</v>
      </c>
      <c r="E298" s="37" t="s">
        <v>932</v>
      </c>
    </row>
    <row r="299" spans="1:16" ht="12.75">
      <c r="A299" s="26" t="s">
        <v>52</v>
      </c>
      <c s="31" t="s">
        <v>933</v>
      </c>
      <c s="31" t="s">
        <v>934</v>
      </c>
      <c s="26" t="s">
        <v>54</v>
      </c>
      <c s="32" t="s">
        <v>935</v>
      </c>
      <c s="33" t="s">
        <v>82</v>
      </c>
      <c s="34">
        <v>4</v>
      </c>
      <c s="35">
        <v>0</v>
      </c>
      <c s="35">
        <f>ROUND(ROUND(H299,2)*ROUND(G299,3),2)</f>
      </c>
      <c s="33" t="s">
        <v>325</v>
      </c>
      <c r="O299">
        <f>(I299*21)/100</f>
      </c>
      <c t="s">
        <v>27</v>
      </c>
    </row>
    <row r="300" spans="1:5" ht="12.75">
      <c r="A300" s="36" t="s">
        <v>58</v>
      </c>
      <c r="E300" s="37" t="s">
        <v>54</v>
      </c>
    </row>
    <row r="301" spans="1:5" ht="38.25">
      <c r="A301" s="38" t="s">
        <v>59</v>
      </c>
      <c r="E301" s="39" t="s">
        <v>936</v>
      </c>
    </row>
    <row r="302" spans="1:5" ht="89.25">
      <c r="A302" t="s">
        <v>61</v>
      </c>
      <c r="E302" s="37" t="s">
        <v>937</v>
      </c>
    </row>
    <row r="303" spans="1:18" ht="12.75" customHeight="1">
      <c r="A303" s="6" t="s">
        <v>50</v>
      </c>
      <c s="6"/>
      <c s="41" t="s">
        <v>938</v>
      </c>
      <c s="6"/>
      <c s="29" t="s">
        <v>939</v>
      </c>
      <c s="6"/>
      <c s="6"/>
      <c s="6"/>
      <c s="42">
        <f>0+Q303</f>
      </c>
      <c s="6"/>
      <c r="O303">
        <f>0+R303</f>
      </c>
      <c r="Q303">
        <f>0+I304+I308+I312+I316+I320</f>
      </c>
      <c>
        <f>0+O304+O308+O312+O316+O320</f>
      </c>
    </row>
    <row r="304" spans="1:16" ht="12.75">
      <c r="A304" s="26" t="s">
        <v>52</v>
      </c>
      <c s="31" t="s">
        <v>940</v>
      </c>
      <c s="31" t="s">
        <v>941</v>
      </c>
      <c s="26" t="s">
        <v>54</v>
      </c>
      <c s="32" t="s">
        <v>942</v>
      </c>
      <c s="33" t="s">
        <v>315</v>
      </c>
      <c s="34">
        <v>335</v>
      </c>
      <c s="35">
        <v>0</v>
      </c>
      <c s="35">
        <f>ROUND(ROUND(H304,2)*ROUND(G304,3),2)</f>
      </c>
      <c s="33" t="s">
        <v>57</v>
      </c>
      <c r="O304">
        <f>(I304*21)/100</f>
      </c>
      <c t="s">
        <v>27</v>
      </c>
    </row>
    <row r="305" spans="1:5" ht="12.75">
      <c r="A305" s="36" t="s">
        <v>58</v>
      </c>
      <c r="E305" s="37" t="s">
        <v>54</v>
      </c>
    </row>
    <row r="306" spans="1:5" ht="25.5">
      <c r="A306" s="38" t="s">
        <v>59</v>
      </c>
      <c r="E306" s="39" t="s">
        <v>943</v>
      </c>
    </row>
    <row r="307" spans="1:5" ht="51">
      <c r="A307" t="s">
        <v>61</v>
      </c>
      <c r="E307" s="37" t="s">
        <v>944</v>
      </c>
    </row>
    <row r="308" spans="1:16" ht="12.75">
      <c r="A308" s="26" t="s">
        <v>52</v>
      </c>
      <c s="31" t="s">
        <v>945</v>
      </c>
      <c s="31" t="s">
        <v>946</v>
      </c>
      <c s="26" t="s">
        <v>54</v>
      </c>
      <c s="32" t="s">
        <v>947</v>
      </c>
      <c s="33" t="s">
        <v>315</v>
      </c>
      <c s="34">
        <v>1563</v>
      </c>
      <c s="35">
        <v>0</v>
      </c>
      <c s="35">
        <f>ROUND(ROUND(H308,2)*ROUND(G308,3),2)</f>
      </c>
      <c s="33" t="s">
        <v>57</v>
      </c>
      <c r="O308">
        <f>(I308*21)/100</f>
      </c>
      <c t="s">
        <v>27</v>
      </c>
    </row>
    <row r="309" spans="1:5" ht="12.75">
      <c r="A309" s="36" t="s">
        <v>58</v>
      </c>
      <c r="E309" s="37" t="s">
        <v>54</v>
      </c>
    </row>
    <row r="310" spans="1:5" ht="25.5">
      <c r="A310" s="38" t="s">
        <v>59</v>
      </c>
      <c r="E310" s="39" t="s">
        <v>948</v>
      </c>
    </row>
    <row r="311" spans="1:5" ht="51">
      <c r="A311" t="s">
        <v>61</v>
      </c>
      <c r="E311" s="37" t="s">
        <v>944</v>
      </c>
    </row>
    <row r="312" spans="1:16" ht="12.75">
      <c r="A312" s="26" t="s">
        <v>52</v>
      </c>
      <c s="31" t="s">
        <v>902</v>
      </c>
      <c s="31" t="s">
        <v>949</v>
      </c>
      <c s="26" t="s">
        <v>54</v>
      </c>
      <c s="32" t="s">
        <v>950</v>
      </c>
      <c s="33" t="s">
        <v>315</v>
      </c>
      <c s="34">
        <v>1563</v>
      </c>
      <c s="35">
        <v>0</v>
      </c>
      <c s="35">
        <f>ROUND(ROUND(H312,2)*ROUND(G312,3),2)</f>
      </c>
      <c s="33" t="s">
        <v>57</v>
      </c>
      <c r="O312">
        <f>(I312*21)/100</f>
      </c>
      <c t="s">
        <v>27</v>
      </c>
    </row>
    <row r="313" spans="1:5" ht="12.75">
      <c r="A313" s="36" t="s">
        <v>58</v>
      </c>
      <c r="E313" s="37" t="s">
        <v>54</v>
      </c>
    </row>
    <row r="314" spans="1:5" ht="25.5">
      <c r="A314" s="38" t="s">
        <v>59</v>
      </c>
      <c r="E314" s="39" t="s">
        <v>951</v>
      </c>
    </row>
    <row r="315" spans="1:5" ht="51">
      <c r="A315" t="s">
        <v>61</v>
      </c>
      <c r="E315" s="37" t="s">
        <v>944</v>
      </c>
    </row>
    <row r="316" spans="1:16" ht="12.75">
      <c r="A316" s="26" t="s">
        <v>52</v>
      </c>
      <c s="31" t="s">
        <v>952</v>
      </c>
      <c s="31" t="s">
        <v>953</v>
      </c>
      <c s="26" t="s">
        <v>54</v>
      </c>
      <c s="32" t="s">
        <v>954</v>
      </c>
      <c s="33" t="s">
        <v>315</v>
      </c>
      <c s="34">
        <v>370.475</v>
      </c>
      <c s="35">
        <v>0</v>
      </c>
      <c s="35">
        <f>ROUND(ROUND(H316,2)*ROUND(G316,3),2)</f>
      </c>
      <c s="33" t="s">
        <v>57</v>
      </c>
      <c r="O316">
        <f>(I316*21)/100</f>
      </c>
      <c t="s">
        <v>27</v>
      </c>
    </row>
    <row r="317" spans="1:5" ht="12.75">
      <c r="A317" s="36" t="s">
        <v>58</v>
      </c>
      <c r="E317" s="37" t="s">
        <v>54</v>
      </c>
    </row>
    <row r="318" spans="1:5" ht="63.75">
      <c r="A318" s="38" t="s">
        <v>59</v>
      </c>
      <c r="E318" s="39" t="s">
        <v>955</v>
      </c>
    </row>
    <row r="319" spans="1:5" ht="51">
      <c r="A319" t="s">
        <v>61</v>
      </c>
      <c r="E319" s="37" t="s">
        <v>956</v>
      </c>
    </row>
    <row r="320" spans="1:16" ht="12.75">
      <c r="A320" s="26" t="s">
        <v>52</v>
      </c>
      <c s="31" t="s">
        <v>957</v>
      </c>
      <c s="31" t="s">
        <v>958</v>
      </c>
      <c s="26" t="s">
        <v>54</v>
      </c>
      <c s="32" t="s">
        <v>959</v>
      </c>
      <c s="33" t="s">
        <v>315</v>
      </c>
      <c s="34">
        <v>195</v>
      </c>
      <c s="35">
        <v>0</v>
      </c>
      <c s="35">
        <f>ROUND(ROUND(H320,2)*ROUND(G320,3),2)</f>
      </c>
      <c s="33" t="s">
        <v>57</v>
      </c>
      <c r="O320">
        <f>(I320*21)/100</f>
      </c>
      <c t="s">
        <v>27</v>
      </c>
    </row>
    <row r="321" spans="1:5" ht="12.75">
      <c r="A321" s="36" t="s">
        <v>58</v>
      </c>
      <c r="E321" s="37" t="s">
        <v>54</v>
      </c>
    </row>
    <row r="322" spans="1:5" ht="51">
      <c r="A322" s="38" t="s">
        <v>59</v>
      </c>
      <c r="E322" s="39" t="s">
        <v>960</v>
      </c>
    </row>
    <row r="323" spans="1:5" ht="51">
      <c r="A323" t="s">
        <v>61</v>
      </c>
      <c r="E323" s="37" t="s">
        <v>956</v>
      </c>
    </row>
    <row r="324" spans="1:18" ht="12.75" customHeight="1">
      <c r="A324" s="6" t="s">
        <v>50</v>
      </c>
      <c s="6"/>
      <c s="41" t="s">
        <v>619</v>
      </c>
      <c s="6"/>
      <c s="29" t="s">
        <v>620</v>
      </c>
      <c s="6"/>
      <c s="6"/>
      <c s="6"/>
      <c s="42">
        <f>0+Q324</f>
      </c>
      <c s="6"/>
      <c r="O324">
        <f>0+R324</f>
      </c>
      <c r="Q324">
        <f>0+I325+I329+I333+I337+I341+I345</f>
      </c>
      <c>
        <f>0+O325+O329+O333+O337+O341+O345</f>
      </c>
    </row>
    <row r="325" spans="1:16" ht="12.75">
      <c r="A325" s="26" t="s">
        <v>52</v>
      </c>
      <c s="31" t="s">
        <v>961</v>
      </c>
      <c s="31" t="s">
        <v>962</v>
      </c>
      <c s="26" t="s">
        <v>54</v>
      </c>
      <c s="32" t="s">
        <v>963</v>
      </c>
      <c s="33" t="s">
        <v>86</v>
      </c>
      <c s="34">
        <v>60.2</v>
      </c>
      <c s="35">
        <v>0</v>
      </c>
      <c s="35">
        <f>ROUND(ROUND(H325,2)*ROUND(G325,3),2)</f>
      </c>
      <c s="33" t="s">
        <v>57</v>
      </c>
      <c r="O325">
        <f>(I325*21)/100</f>
      </c>
      <c t="s">
        <v>27</v>
      </c>
    </row>
    <row r="326" spans="1:5" ht="12.75">
      <c r="A326" s="36" t="s">
        <v>58</v>
      </c>
      <c r="E326" s="37" t="s">
        <v>54</v>
      </c>
    </row>
    <row r="327" spans="1:5" ht="38.25">
      <c r="A327" s="38" t="s">
        <v>59</v>
      </c>
      <c r="E327" s="39" t="s">
        <v>964</v>
      </c>
    </row>
    <row r="328" spans="1:5" ht="267.75">
      <c r="A328" t="s">
        <v>61</v>
      </c>
      <c r="E328" s="37" t="s">
        <v>965</v>
      </c>
    </row>
    <row r="329" spans="1:16" ht="12.75">
      <c r="A329" s="26" t="s">
        <v>52</v>
      </c>
      <c s="31" t="s">
        <v>966</v>
      </c>
      <c s="31" t="s">
        <v>621</v>
      </c>
      <c s="26" t="s">
        <v>54</v>
      </c>
      <c s="32" t="s">
        <v>622</v>
      </c>
      <c s="33" t="s">
        <v>86</v>
      </c>
      <c s="34">
        <v>13</v>
      </c>
      <c s="35">
        <v>0</v>
      </c>
      <c s="35">
        <f>ROUND(ROUND(H329,2)*ROUND(G329,3),2)</f>
      </c>
      <c s="33" t="s">
        <v>57</v>
      </c>
      <c r="O329">
        <f>(I329*21)/100</f>
      </c>
      <c t="s">
        <v>27</v>
      </c>
    </row>
    <row r="330" spans="1:5" ht="12.75">
      <c r="A330" s="36" t="s">
        <v>58</v>
      </c>
      <c r="E330" s="37" t="s">
        <v>54</v>
      </c>
    </row>
    <row r="331" spans="1:5" ht="38.25">
      <c r="A331" s="38" t="s">
        <v>59</v>
      </c>
      <c r="E331" s="39" t="s">
        <v>967</v>
      </c>
    </row>
    <row r="332" spans="1:5" ht="255">
      <c r="A332" t="s">
        <v>61</v>
      </c>
      <c r="E332" s="37" t="s">
        <v>624</v>
      </c>
    </row>
    <row r="333" spans="1:16" ht="12.75">
      <c r="A333" s="26" t="s">
        <v>52</v>
      </c>
      <c s="31" t="s">
        <v>968</v>
      </c>
      <c s="31" t="s">
        <v>969</v>
      </c>
      <c s="26" t="s">
        <v>54</v>
      </c>
      <c s="32" t="s">
        <v>970</v>
      </c>
      <c s="33" t="s">
        <v>86</v>
      </c>
      <c s="34">
        <v>103</v>
      </c>
      <c s="35">
        <v>0</v>
      </c>
      <c s="35">
        <f>ROUND(ROUND(H333,2)*ROUND(G333,3),2)</f>
      </c>
      <c s="33" t="s">
        <v>57</v>
      </c>
      <c r="O333">
        <f>(I333*21)/100</f>
      </c>
      <c t="s">
        <v>27</v>
      </c>
    </row>
    <row r="334" spans="1:5" ht="12.75">
      <c r="A334" s="36" t="s">
        <v>58</v>
      </c>
      <c r="E334" s="37" t="s">
        <v>54</v>
      </c>
    </row>
    <row r="335" spans="1:5" ht="38.25">
      <c r="A335" s="38" t="s">
        <v>59</v>
      </c>
      <c r="E335" s="39" t="s">
        <v>971</v>
      </c>
    </row>
    <row r="336" spans="1:5" ht="242.25">
      <c r="A336" t="s">
        <v>61</v>
      </c>
      <c r="E336" s="37" t="s">
        <v>631</v>
      </c>
    </row>
    <row r="337" spans="1:16" ht="12.75">
      <c r="A337" s="26" t="s">
        <v>52</v>
      </c>
      <c s="31" t="s">
        <v>619</v>
      </c>
      <c s="31" t="s">
        <v>628</v>
      </c>
      <c s="26" t="s">
        <v>54</v>
      </c>
      <c s="32" t="s">
        <v>629</v>
      </c>
      <c s="33" t="s">
        <v>86</v>
      </c>
      <c s="34">
        <v>20.5</v>
      </c>
      <c s="35">
        <v>0</v>
      </c>
      <c s="35">
        <f>ROUND(ROUND(H337,2)*ROUND(G337,3),2)</f>
      </c>
      <c s="33" t="s">
        <v>57</v>
      </c>
      <c r="O337">
        <f>(I337*21)/100</f>
      </c>
      <c t="s">
        <v>27</v>
      </c>
    </row>
    <row r="338" spans="1:5" ht="12.75">
      <c r="A338" s="36" t="s">
        <v>58</v>
      </c>
      <c r="E338" s="37" t="s">
        <v>54</v>
      </c>
    </row>
    <row r="339" spans="1:5" ht="25.5">
      <c r="A339" s="38" t="s">
        <v>59</v>
      </c>
      <c r="E339" s="39" t="s">
        <v>972</v>
      </c>
    </row>
    <row r="340" spans="1:5" ht="242.25">
      <c r="A340" t="s">
        <v>61</v>
      </c>
      <c r="E340" s="37" t="s">
        <v>631</v>
      </c>
    </row>
    <row r="341" spans="1:16" ht="12.75">
      <c r="A341" s="26" t="s">
        <v>52</v>
      </c>
      <c s="31" t="s">
        <v>973</v>
      </c>
      <c s="31" t="s">
        <v>974</v>
      </c>
      <c s="26" t="s">
        <v>54</v>
      </c>
      <c s="32" t="s">
        <v>975</v>
      </c>
      <c s="33" t="s">
        <v>86</v>
      </c>
      <c s="34">
        <v>360</v>
      </c>
      <c s="35">
        <v>0</v>
      </c>
      <c s="35">
        <f>ROUND(ROUND(H341,2)*ROUND(G341,3),2)</f>
      </c>
      <c s="33" t="s">
        <v>57</v>
      </c>
      <c r="O341">
        <f>(I341*21)/100</f>
      </c>
      <c t="s">
        <v>27</v>
      </c>
    </row>
    <row r="342" spans="1:5" ht="12.75">
      <c r="A342" s="36" t="s">
        <v>58</v>
      </c>
      <c r="E342" s="37" t="s">
        <v>54</v>
      </c>
    </row>
    <row r="343" spans="1:5" ht="51">
      <c r="A343" s="38" t="s">
        <v>59</v>
      </c>
      <c r="E343" s="39" t="s">
        <v>976</v>
      </c>
    </row>
    <row r="344" spans="1:5" ht="242.25">
      <c r="A344" t="s">
        <v>61</v>
      </c>
      <c r="E344" s="37" t="s">
        <v>977</v>
      </c>
    </row>
    <row r="345" spans="1:16" ht="12.75">
      <c r="A345" s="26" t="s">
        <v>52</v>
      </c>
      <c s="31" t="s">
        <v>978</v>
      </c>
      <c s="31" t="s">
        <v>979</v>
      </c>
      <c s="26" t="s">
        <v>54</v>
      </c>
      <c s="32" t="s">
        <v>980</v>
      </c>
      <c s="33" t="s">
        <v>86</v>
      </c>
      <c s="34">
        <v>73.2</v>
      </c>
      <c s="35">
        <v>0</v>
      </c>
      <c s="35">
        <f>ROUND(ROUND(H345,2)*ROUND(G345,3),2)</f>
      </c>
      <c s="33" t="s">
        <v>57</v>
      </c>
      <c r="O345">
        <f>(I345*21)/100</f>
      </c>
      <c t="s">
        <v>27</v>
      </c>
    </row>
    <row r="346" spans="1:5" ht="12.75">
      <c r="A346" s="36" t="s">
        <v>58</v>
      </c>
      <c r="E346" s="37" t="s">
        <v>54</v>
      </c>
    </row>
    <row r="347" spans="1:5" ht="38.25">
      <c r="A347" s="38" t="s">
        <v>59</v>
      </c>
      <c r="E347" s="39" t="s">
        <v>981</v>
      </c>
    </row>
    <row r="348" spans="1:5" ht="51">
      <c r="A348" t="s">
        <v>61</v>
      </c>
      <c r="E348" s="37" t="s">
        <v>982</v>
      </c>
    </row>
    <row r="349" spans="1:18" ht="12.75" customHeight="1">
      <c r="A349" s="6" t="s">
        <v>50</v>
      </c>
      <c s="6"/>
      <c s="41" t="s">
        <v>290</v>
      </c>
      <c s="6"/>
      <c s="29" t="s">
        <v>291</v>
      </c>
      <c s="6"/>
      <c s="6"/>
      <c s="6"/>
      <c s="42">
        <f>0+Q349</f>
      </c>
      <c s="6"/>
      <c r="O349">
        <f>0+R349</f>
      </c>
      <c r="Q349">
        <f>0+I350+I354+I358+I362+I366+I370+I374+I378+I382+I386+I390+I394+I398+I402+I406+I410+I414+I418+I422+I426+I430+I434+I438</f>
      </c>
      <c>
        <f>0+O350+O354+O358+O362+O366+O370+O374+O378+O382+O386+O390+O394+O398+O402+O406+O410+O414+O418+O422+O426+O430+O434+O438</f>
      </c>
    </row>
    <row r="350" spans="1:16" ht="12.75">
      <c r="A350" s="26" t="s">
        <v>52</v>
      </c>
      <c s="31" t="s">
        <v>983</v>
      </c>
      <c s="31" t="s">
        <v>984</v>
      </c>
      <c s="26" t="s">
        <v>54</v>
      </c>
      <c s="32" t="s">
        <v>985</v>
      </c>
      <c s="33" t="s">
        <v>86</v>
      </c>
      <c s="34">
        <v>90.4</v>
      </c>
      <c s="35">
        <v>0</v>
      </c>
      <c s="35">
        <f>ROUND(ROUND(H350,2)*ROUND(G350,3),2)</f>
      </c>
      <c s="33" t="s">
        <v>57</v>
      </c>
      <c r="O350">
        <f>(I350*21)/100</f>
      </c>
      <c t="s">
        <v>27</v>
      </c>
    </row>
    <row r="351" spans="1:5" ht="12.75">
      <c r="A351" s="36" t="s">
        <v>58</v>
      </c>
      <c r="E351" s="37" t="s">
        <v>54</v>
      </c>
    </row>
    <row r="352" spans="1:5" ht="51">
      <c r="A352" s="38" t="s">
        <v>59</v>
      </c>
      <c r="E352" s="39" t="s">
        <v>986</v>
      </c>
    </row>
    <row r="353" spans="1:5" ht="63.75">
      <c r="A353" t="s">
        <v>61</v>
      </c>
      <c r="E353" s="37" t="s">
        <v>987</v>
      </c>
    </row>
    <row r="354" spans="1:16" ht="25.5">
      <c r="A354" s="26" t="s">
        <v>52</v>
      </c>
      <c s="31" t="s">
        <v>988</v>
      </c>
      <c s="31" t="s">
        <v>989</v>
      </c>
      <c s="26" t="s">
        <v>54</v>
      </c>
      <c s="32" t="s">
        <v>990</v>
      </c>
      <c s="33" t="s">
        <v>86</v>
      </c>
      <c s="34">
        <v>110</v>
      </c>
      <c s="35">
        <v>0</v>
      </c>
      <c s="35">
        <f>ROUND(ROUND(H354,2)*ROUND(G354,3),2)</f>
      </c>
      <c s="33" t="s">
        <v>57</v>
      </c>
      <c r="O354">
        <f>(I354*21)/100</f>
      </c>
      <c t="s">
        <v>27</v>
      </c>
    </row>
    <row r="355" spans="1:5" ht="12.75">
      <c r="A355" s="36" t="s">
        <v>58</v>
      </c>
      <c r="E355" s="37" t="s">
        <v>54</v>
      </c>
    </row>
    <row r="356" spans="1:5" ht="51">
      <c r="A356" s="38" t="s">
        <v>59</v>
      </c>
      <c r="E356" s="39" t="s">
        <v>991</v>
      </c>
    </row>
    <row r="357" spans="1:5" ht="127.5">
      <c r="A357" t="s">
        <v>61</v>
      </c>
      <c r="E357" s="37" t="s">
        <v>992</v>
      </c>
    </row>
    <row r="358" spans="1:16" ht="12.75">
      <c r="A358" s="26" t="s">
        <v>52</v>
      </c>
      <c s="31" t="s">
        <v>993</v>
      </c>
      <c s="31" t="s">
        <v>994</v>
      </c>
      <c s="26" t="s">
        <v>54</v>
      </c>
      <c s="32" t="s">
        <v>995</v>
      </c>
      <c s="33" t="s">
        <v>86</v>
      </c>
      <c s="34">
        <v>97</v>
      </c>
      <c s="35">
        <v>0</v>
      </c>
      <c s="35">
        <f>ROUND(ROUND(H358,2)*ROUND(G358,3),2)</f>
      </c>
      <c s="33" t="s">
        <v>57</v>
      </c>
      <c r="O358">
        <f>(I358*21)/100</f>
      </c>
      <c t="s">
        <v>27</v>
      </c>
    </row>
    <row r="359" spans="1:5" ht="12.75">
      <c r="A359" s="36" t="s">
        <v>58</v>
      </c>
      <c r="E359" s="37" t="s">
        <v>54</v>
      </c>
    </row>
    <row r="360" spans="1:5" ht="38.25">
      <c r="A360" s="38" t="s">
        <v>59</v>
      </c>
      <c r="E360" s="39" t="s">
        <v>996</v>
      </c>
    </row>
    <row r="361" spans="1:5" ht="114.75">
      <c r="A361" t="s">
        <v>61</v>
      </c>
      <c r="E361" s="37" t="s">
        <v>997</v>
      </c>
    </row>
    <row r="362" spans="1:16" ht="12.75">
      <c r="A362" s="26" t="s">
        <v>52</v>
      </c>
      <c s="31" t="s">
        <v>998</v>
      </c>
      <c s="31" t="s">
        <v>999</v>
      </c>
      <c s="26" t="s">
        <v>54</v>
      </c>
      <c s="32" t="s">
        <v>1000</v>
      </c>
      <c s="33" t="s">
        <v>82</v>
      </c>
      <c s="34">
        <v>48</v>
      </c>
      <c s="35">
        <v>0</v>
      </c>
      <c s="35">
        <f>ROUND(ROUND(H362,2)*ROUND(G362,3),2)</f>
      </c>
      <c s="33" t="s">
        <v>57</v>
      </c>
      <c r="O362">
        <f>(I362*21)/100</f>
      </c>
      <c t="s">
        <v>27</v>
      </c>
    </row>
    <row r="363" spans="1:5" ht="12.75">
      <c r="A363" s="36" t="s">
        <v>58</v>
      </c>
      <c r="E363" s="37" t="s">
        <v>54</v>
      </c>
    </row>
    <row r="364" spans="1:5" ht="76.5">
      <c r="A364" s="38" t="s">
        <v>59</v>
      </c>
      <c r="E364" s="39" t="s">
        <v>1001</v>
      </c>
    </row>
    <row r="365" spans="1:5" ht="38.25">
      <c r="A365" t="s">
        <v>61</v>
      </c>
      <c r="E365" s="37" t="s">
        <v>1002</v>
      </c>
    </row>
    <row r="366" spans="1:16" ht="12.75">
      <c r="A366" s="26" t="s">
        <v>52</v>
      </c>
      <c s="31" t="s">
        <v>1003</v>
      </c>
      <c s="31" t="s">
        <v>1004</v>
      </c>
      <c s="26" t="s">
        <v>54</v>
      </c>
      <c s="32" t="s">
        <v>1005</v>
      </c>
      <c s="33" t="s">
        <v>82</v>
      </c>
      <c s="34">
        <v>2</v>
      </c>
      <c s="35">
        <v>0</v>
      </c>
      <c s="35">
        <f>ROUND(ROUND(H366,2)*ROUND(G366,3),2)</f>
      </c>
      <c s="33" t="s">
        <v>57</v>
      </c>
      <c r="O366">
        <f>(I366*21)/100</f>
      </c>
      <c t="s">
        <v>27</v>
      </c>
    </row>
    <row r="367" spans="1:5" ht="12.75">
      <c r="A367" s="36" t="s">
        <v>58</v>
      </c>
      <c r="E367" s="37" t="s">
        <v>54</v>
      </c>
    </row>
    <row r="368" spans="1:5" ht="38.25">
      <c r="A368" s="38" t="s">
        <v>59</v>
      </c>
      <c r="E368" s="39" t="s">
        <v>1006</v>
      </c>
    </row>
    <row r="369" spans="1:5" ht="25.5">
      <c r="A369" t="s">
        <v>61</v>
      </c>
      <c r="E369" s="37" t="s">
        <v>1007</v>
      </c>
    </row>
    <row r="370" spans="1:16" ht="12.75">
      <c r="A370" s="26" t="s">
        <v>52</v>
      </c>
      <c s="31" t="s">
        <v>1008</v>
      </c>
      <c s="31" t="s">
        <v>1009</v>
      </c>
      <c s="26" t="s">
        <v>54</v>
      </c>
      <c s="32" t="s">
        <v>1010</v>
      </c>
      <c s="33" t="s">
        <v>86</v>
      </c>
      <c s="34">
        <v>188.84</v>
      </c>
      <c s="35">
        <v>0</v>
      </c>
      <c s="35">
        <f>ROUND(ROUND(H370,2)*ROUND(G370,3),2)</f>
      </c>
      <c s="33" t="s">
        <v>57</v>
      </c>
      <c r="O370">
        <f>(I370*21)/100</f>
      </c>
      <c t="s">
        <v>27</v>
      </c>
    </row>
    <row r="371" spans="1:5" ht="12.75">
      <c r="A371" s="36" t="s">
        <v>58</v>
      </c>
      <c r="E371" s="37" t="s">
        <v>54</v>
      </c>
    </row>
    <row r="372" spans="1:5" ht="102">
      <c r="A372" s="38" t="s">
        <v>59</v>
      </c>
      <c r="E372" s="39" t="s">
        <v>1011</v>
      </c>
    </row>
    <row r="373" spans="1:5" ht="51">
      <c r="A373" t="s">
        <v>61</v>
      </c>
      <c r="E373" s="37" t="s">
        <v>1012</v>
      </c>
    </row>
    <row r="374" spans="1:16" ht="12.75">
      <c r="A374" s="26" t="s">
        <v>52</v>
      </c>
      <c s="31" t="s">
        <v>1013</v>
      </c>
      <c s="31" t="s">
        <v>1014</v>
      </c>
      <c s="26" t="s">
        <v>54</v>
      </c>
      <c s="32" t="s">
        <v>1015</v>
      </c>
      <c s="33" t="s">
        <v>86</v>
      </c>
      <c s="34">
        <v>10</v>
      </c>
      <c s="35">
        <v>0</v>
      </c>
      <c s="35">
        <f>ROUND(ROUND(H374,2)*ROUND(G374,3),2)</f>
      </c>
      <c s="33" t="s">
        <v>57</v>
      </c>
      <c r="O374">
        <f>(I374*21)/100</f>
      </c>
      <c t="s">
        <v>27</v>
      </c>
    </row>
    <row r="375" spans="1:5" ht="12.75">
      <c r="A375" s="36" t="s">
        <v>58</v>
      </c>
      <c r="E375" s="37" t="s">
        <v>54</v>
      </c>
    </row>
    <row r="376" spans="1:5" ht="38.25">
      <c r="A376" s="38" t="s">
        <v>59</v>
      </c>
      <c r="E376" s="39" t="s">
        <v>1016</v>
      </c>
    </row>
    <row r="377" spans="1:5" ht="51">
      <c r="A377" t="s">
        <v>61</v>
      </c>
      <c r="E377" s="37" t="s">
        <v>1012</v>
      </c>
    </row>
    <row r="378" spans="1:16" ht="12.75">
      <c r="A378" s="26" t="s">
        <v>52</v>
      </c>
      <c s="31" t="s">
        <v>290</v>
      </c>
      <c s="31" t="s">
        <v>1017</v>
      </c>
      <c s="26" t="s">
        <v>54</v>
      </c>
      <c s="32" t="s">
        <v>1018</v>
      </c>
      <c s="33" t="s">
        <v>86</v>
      </c>
      <c s="34">
        <v>354.004</v>
      </c>
      <c s="35">
        <v>0</v>
      </c>
      <c s="35">
        <f>ROUND(ROUND(H378,2)*ROUND(G378,3),2)</f>
      </c>
      <c s="33" t="s">
        <v>57</v>
      </c>
      <c r="O378">
        <f>(I378*21)/100</f>
      </c>
      <c t="s">
        <v>27</v>
      </c>
    </row>
    <row r="379" spans="1:5" ht="12.75">
      <c r="A379" s="36" t="s">
        <v>58</v>
      </c>
      <c r="E379" s="37" t="s">
        <v>54</v>
      </c>
    </row>
    <row r="380" spans="1:5" ht="51">
      <c r="A380" s="38" t="s">
        <v>59</v>
      </c>
      <c r="E380" s="39" t="s">
        <v>1019</v>
      </c>
    </row>
    <row r="381" spans="1:5" ht="38.25">
      <c r="A381" t="s">
        <v>61</v>
      </c>
      <c r="E381" s="37" t="s">
        <v>1020</v>
      </c>
    </row>
    <row r="382" spans="1:16" ht="12.75">
      <c r="A382" s="26" t="s">
        <v>52</v>
      </c>
      <c s="31" t="s">
        <v>1021</v>
      </c>
      <c s="31" t="s">
        <v>1022</v>
      </c>
      <c s="26" t="s">
        <v>54</v>
      </c>
      <c s="32" t="s">
        <v>1023</v>
      </c>
      <c s="33" t="s">
        <v>86</v>
      </c>
      <c s="34">
        <v>12.85</v>
      </c>
      <c s="35">
        <v>0</v>
      </c>
      <c s="35">
        <f>ROUND(ROUND(H382,2)*ROUND(G382,3),2)</f>
      </c>
      <c s="33" t="s">
        <v>57</v>
      </c>
      <c r="O382">
        <f>(I382*21)/100</f>
      </c>
      <c t="s">
        <v>27</v>
      </c>
    </row>
    <row r="383" spans="1:5" ht="12.75">
      <c r="A383" s="36" t="s">
        <v>58</v>
      </c>
      <c r="E383" s="37" t="s">
        <v>54</v>
      </c>
    </row>
    <row r="384" spans="1:5" ht="38.25">
      <c r="A384" s="38" t="s">
        <v>59</v>
      </c>
      <c r="E384" s="39" t="s">
        <v>1024</v>
      </c>
    </row>
    <row r="385" spans="1:5" ht="280.5">
      <c r="A385" t="s">
        <v>61</v>
      </c>
      <c r="E385" s="37" t="s">
        <v>1025</v>
      </c>
    </row>
    <row r="386" spans="1:16" ht="12.75">
      <c r="A386" s="26" t="s">
        <v>52</v>
      </c>
      <c s="31" t="s">
        <v>1026</v>
      </c>
      <c s="31" t="s">
        <v>1027</v>
      </c>
      <c s="26" t="s">
        <v>54</v>
      </c>
      <c s="32" t="s">
        <v>1028</v>
      </c>
      <c s="33" t="s">
        <v>86</v>
      </c>
      <c s="34">
        <v>12.85</v>
      </c>
      <c s="35">
        <v>0</v>
      </c>
      <c s="35">
        <f>ROUND(ROUND(H386,2)*ROUND(G386,3),2)</f>
      </c>
      <c s="33" t="s">
        <v>57</v>
      </c>
      <c r="O386">
        <f>(I386*21)/100</f>
      </c>
      <c t="s">
        <v>27</v>
      </c>
    </row>
    <row r="387" spans="1:5" ht="12.75">
      <c r="A387" s="36" t="s">
        <v>58</v>
      </c>
      <c r="E387" s="37" t="s">
        <v>54</v>
      </c>
    </row>
    <row r="388" spans="1:5" ht="38.25">
      <c r="A388" s="38" t="s">
        <v>59</v>
      </c>
      <c r="E388" s="39" t="s">
        <v>1029</v>
      </c>
    </row>
    <row r="389" spans="1:5" ht="280.5">
      <c r="A389" t="s">
        <v>61</v>
      </c>
      <c r="E389" s="37" t="s">
        <v>1025</v>
      </c>
    </row>
    <row r="390" spans="1:16" ht="12.75">
      <c r="A390" s="26" t="s">
        <v>52</v>
      </c>
      <c s="31" t="s">
        <v>1030</v>
      </c>
      <c s="31" t="s">
        <v>1031</v>
      </c>
      <c s="26" t="s">
        <v>54</v>
      </c>
      <c s="32" t="s">
        <v>1032</v>
      </c>
      <c s="33" t="s">
        <v>82</v>
      </c>
      <c s="34">
        <v>1</v>
      </c>
      <c s="35">
        <v>0</v>
      </c>
      <c s="35">
        <f>ROUND(ROUND(H390,2)*ROUND(G390,3),2)</f>
      </c>
      <c s="33" t="s">
        <v>57</v>
      </c>
      <c r="O390">
        <f>(I390*21)/100</f>
      </c>
      <c t="s">
        <v>27</v>
      </c>
    </row>
    <row r="391" spans="1:5" ht="12.75">
      <c r="A391" s="36" t="s">
        <v>58</v>
      </c>
      <c r="E391" s="37" t="s">
        <v>54</v>
      </c>
    </row>
    <row r="392" spans="1:5" ht="38.25">
      <c r="A392" s="38" t="s">
        <v>59</v>
      </c>
      <c r="E392" s="39" t="s">
        <v>1033</v>
      </c>
    </row>
    <row r="393" spans="1:5" ht="140.25">
      <c r="A393" t="s">
        <v>61</v>
      </c>
      <c r="E393" s="37" t="s">
        <v>1034</v>
      </c>
    </row>
    <row r="394" spans="1:16" ht="12.75">
      <c r="A394" s="26" t="s">
        <v>52</v>
      </c>
      <c s="31" t="s">
        <v>1035</v>
      </c>
      <c s="31" t="s">
        <v>1036</v>
      </c>
      <c s="26" t="s">
        <v>54</v>
      </c>
      <c s="32" t="s">
        <v>1037</v>
      </c>
      <c s="33" t="s">
        <v>82</v>
      </c>
      <c s="34">
        <v>4</v>
      </c>
      <c s="35">
        <v>0</v>
      </c>
      <c s="35">
        <f>ROUND(ROUND(H394,2)*ROUND(G394,3),2)</f>
      </c>
      <c s="33" t="s">
        <v>57</v>
      </c>
      <c r="O394">
        <f>(I394*21)/100</f>
      </c>
      <c t="s">
        <v>27</v>
      </c>
    </row>
    <row r="395" spans="1:5" ht="12.75">
      <c r="A395" s="36" t="s">
        <v>58</v>
      </c>
      <c r="E395" s="37" t="s">
        <v>54</v>
      </c>
    </row>
    <row r="396" spans="1:5" ht="63.75">
      <c r="A396" s="38" t="s">
        <v>59</v>
      </c>
      <c r="E396" s="39" t="s">
        <v>1038</v>
      </c>
    </row>
    <row r="397" spans="1:5" ht="140.25">
      <c r="A397" t="s">
        <v>61</v>
      </c>
      <c r="E397" s="37" t="s">
        <v>1034</v>
      </c>
    </row>
    <row r="398" spans="1:16" ht="25.5">
      <c r="A398" s="26" t="s">
        <v>52</v>
      </c>
      <c s="31" t="s">
        <v>1039</v>
      </c>
      <c s="31" t="s">
        <v>1040</v>
      </c>
      <c s="26" t="s">
        <v>54</v>
      </c>
      <c s="32" t="s">
        <v>1041</v>
      </c>
      <c s="33" t="s">
        <v>82</v>
      </c>
      <c s="34">
        <v>63</v>
      </c>
      <c s="35">
        <v>0</v>
      </c>
      <c s="35">
        <f>ROUND(ROUND(H398,2)*ROUND(G398,3),2)</f>
      </c>
      <c s="33" t="s">
        <v>57</v>
      </c>
      <c r="O398">
        <f>(I398*21)/100</f>
      </c>
      <c t="s">
        <v>27</v>
      </c>
    </row>
    <row r="399" spans="1:5" ht="12.75">
      <c r="A399" s="36" t="s">
        <v>58</v>
      </c>
      <c r="E399" s="37" t="s">
        <v>54</v>
      </c>
    </row>
    <row r="400" spans="1:5" ht="38.25">
      <c r="A400" s="38" t="s">
        <v>59</v>
      </c>
      <c r="E400" s="39" t="s">
        <v>1042</v>
      </c>
    </row>
    <row r="401" spans="1:5" ht="63.75">
      <c r="A401" t="s">
        <v>61</v>
      </c>
      <c r="E401" s="37" t="s">
        <v>1043</v>
      </c>
    </row>
    <row r="402" spans="1:16" ht="12.75">
      <c r="A402" s="26" t="s">
        <v>52</v>
      </c>
      <c s="31" t="s">
        <v>303</v>
      </c>
      <c s="31" t="s">
        <v>1044</v>
      </c>
      <c s="26" t="s">
        <v>54</v>
      </c>
      <c s="32" t="s">
        <v>1045</v>
      </c>
      <c s="33" t="s">
        <v>86</v>
      </c>
      <c s="34">
        <v>40.3</v>
      </c>
      <c s="35">
        <v>0</v>
      </c>
      <c s="35">
        <f>ROUND(ROUND(H402,2)*ROUND(G402,3),2)</f>
      </c>
      <c s="33" t="s">
        <v>57</v>
      </c>
      <c r="O402">
        <f>(I402*21)/100</f>
      </c>
      <c t="s">
        <v>27</v>
      </c>
    </row>
    <row r="403" spans="1:5" ht="12.75">
      <c r="A403" s="36" t="s">
        <v>58</v>
      </c>
      <c r="E403" s="37" t="s">
        <v>54</v>
      </c>
    </row>
    <row r="404" spans="1:5" ht="51">
      <c r="A404" s="38" t="s">
        <v>59</v>
      </c>
      <c r="E404" s="39" t="s">
        <v>1046</v>
      </c>
    </row>
    <row r="405" spans="1:5" ht="89.25">
      <c r="A405" t="s">
        <v>61</v>
      </c>
      <c r="E405" s="37" t="s">
        <v>651</v>
      </c>
    </row>
    <row r="406" spans="1:16" ht="12.75">
      <c r="A406" s="26" t="s">
        <v>52</v>
      </c>
      <c s="31" t="s">
        <v>1047</v>
      </c>
      <c s="31" t="s">
        <v>1048</v>
      </c>
      <c s="26" t="s">
        <v>54</v>
      </c>
      <c s="32" t="s">
        <v>1049</v>
      </c>
      <c s="33" t="s">
        <v>82</v>
      </c>
      <c s="34">
        <v>6</v>
      </c>
      <c s="35">
        <v>0</v>
      </c>
      <c s="35">
        <f>ROUND(ROUND(H406,2)*ROUND(G406,3),2)</f>
      </c>
      <c s="33" t="s">
        <v>57</v>
      </c>
      <c r="O406">
        <f>(I406*21)/100</f>
      </c>
      <c t="s">
        <v>27</v>
      </c>
    </row>
    <row r="407" spans="1:5" ht="12.75">
      <c r="A407" s="36" t="s">
        <v>58</v>
      </c>
      <c r="E407" s="37" t="s">
        <v>54</v>
      </c>
    </row>
    <row r="408" spans="1:5" ht="51">
      <c r="A408" s="38" t="s">
        <v>59</v>
      </c>
      <c r="E408" s="39" t="s">
        <v>1050</v>
      </c>
    </row>
    <row r="409" spans="1:5" ht="38.25">
      <c r="A409" t="s">
        <v>61</v>
      </c>
      <c r="E409" s="37" t="s">
        <v>1051</v>
      </c>
    </row>
    <row r="410" spans="1:16" ht="12.75">
      <c r="A410" s="26" t="s">
        <v>52</v>
      </c>
      <c s="31" t="s">
        <v>1052</v>
      </c>
      <c s="31" t="s">
        <v>1053</v>
      </c>
      <c s="26" t="s">
        <v>54</v>
      </c>
      <c s="32" t="s">
        <v>1054</v>
      </c>
      <c s="33" t="s">
        <v>757</v>
      </c>
      <c s="34">
        <v>2701.189</v>
      </c>
      <c s="35">
        <v>0</v>
      </c>
      <c s="35">
        <f>ROUND(ROUND(H410,2)*ROUND(G410,3),2)</f>
      </c>
      <c s="33" t="s">
        <v>57</v>
      </c>
      <c r="O410">
        <f>(I410*21)/100</f>
      </c>
      <c t="s">
        <v>27</v>
      </c>
    </row>
    <row r="411" spans="1:5" ht="12.75">
      <c r="A411" s="36" t="s">
        <v>58</v>
      </c>
      <c r="E411" s="37" t="s">
        <v>54</v>
      </c>
    </row>
    <row r="412" spans="1:5" ht="38.25">
      <c r="A412" s="38" t="s">
        <v>59</v>
      </c>
      <c r="E412" s="39" t="s">
        <v>1055</v>
      </c>
    </row>
    <row r="413" spans="1:5" ht="409.5">
      <c r="A413" t="s">
        <v>61</v>
      </c>
      <c r="E413" s="37" t="s">
        <v>1056</v>
      </c>
    </row>
    <row r="414" spans="1:16" ht="12.75">
      <c r="A414" s="26" t="s">
        <v>52</v>
      </c>
      <c s="31" t="s">
        <v>1057</v>
      </c>
      <c s="31" t="s">
        <v>1058</v>
      </c>
      <c s="26" t="s">
        <v>54</v>
      </c>
      <c s="32" t="s">
        <v>1059</v>
      </c>
      <c s="33" t="s">
        <v>757</v>
      </c>
      <c s="34">
        <v>221.3</v>
      </c>
      <c s="35">
        <v>0</v>
      </c>
      <c s="35">
        <f>ROUND(ROUND(H414,2)*ROUND(G414,3),2)</f>
      </c>
      <c s="33" t="s">
        <v>57</v>
      </c>
      <c r="O414">
        <f>(I414*21)/100</f>
      </c>
      <c t="s">
        <v>27</v>
      </c>
    </row>
    <row r="415" spans="1:5" ht="12.75">
      <c r="A415" s="36" t="s">
        <v>58</v>
      </c>
      <c r="E415" s="37" t="s">
        <v>54</v>
      </c>
    </row>
    <row r="416" spans="1:5" ht="89.25">
      <c r="A416" s="38" t="s">
        <v>59</v>
      </c>
      <c r="E416" s="39" t="s">
        <v>1060</v>
      </c>
    </row>
    <row r="417" spans="1:5" ht="357">
      <c r="A417" t="s">
        <v>61</v>
      </c>
      <c r="E417" s="37" t="s">
        <v>1061</v>
      </c>
    </row>
    <row r="418" spans="1:16" ht="12.75">
      <c r="A418" s="26" t="s">
        <v>52</v>
      </c>
      <c s="31" t="s">
        <v>1062</v>
      </c>
      <c s="31" t="s">
        <v>1063</v>
      </c>
      <c s="26" t="s">
        <v>54</v>
      </c>
      <c s="32" t="s">
        <v>1064</v>
      </c>
      <c s="33" t="s">
        <v>757</v>
      </c>
      <c s="34">
        <v>63.6</v>
      </c>
      <c s="35">
        <v>0</v>
      </c>
      <c s="35">
        <f>ROUND(ROUND(H418,2)*ROUND(G418,3),2)</f>
      </c>
      <c s="33" t="s">
        <v>57</v>
      </c>
      <c r="O418">
        <f>(I418*21)/100</f>
      </c>
      <c t="s">
        <v>27</v>
      </c>
    </row>
    <row r="419" spans="1:5" ht="12.75">
      <c r="A419" s="36" t="s">
        <v>58</v>
      </c>
      <c r="E419" s="37" t="s">
        <v>54</v>
      </c>
    </row>
    <row r="420" spans="1:5" ht="51">
      <c r="A420" s="38" t="s">
        <v>59</v>
      </c>
      <c r="E420" s="39" t="s">
        <v>1065</v>
      </c>
    </row>
    <row r="421" spans="1:5" ht="357">
      <c r="A421" t="s">
        <v>61</v>
      </c>
      <c r="E421" s="37" t="s">
        <v>1061</v>
      </c>
    </row>
    <row r="422" spans="1:16" ht="12.75">
      <c r="A422" s="26" t="s">
        <v>52</v>
      </c>
      <c s="31" t="s">
        <v>1066</v>
      </c>
      <c s="31" t="s">
        <v>1067</v>
      </c>
      <c s="26" t="s">
        <v>54</v>
      </c>
      <c s="32" t="s">
        <v>1068</v>
      </c>
      <c s="33" t="s">
        <v>82</v>
      </c>
      <c s="34">
        <v>9</v>
      </c>
      <c s="35">
        <v>0</v>
      </c>
      <c s="35">
        <f>ROUND(ROUND(H422,2)*ROUND(G422,3),2)</f>
      </c>
      <c s="33" t="s">
        <v>57</v>
      </c>
      <c r="O422">
        <f>(I422*21)/100</f>
      </c>
      <c t="s">
        <v>27</v>
      </c>
    </row>
    <row r="423" spans="1:5" ht="12.75">
      <c r="A423" s="36" t="s">
        <v>58</v>
      </c>
      <c r="E423" s="37" t="s">
        <v>54</v>
      </c>
    </row>
    <row r="424" spans="1:5" ht="38.25">
      <c r="A424" s="38" t="s">
        <v>59</v>
      </c>
      <c r="E424" s="39" t="s">
        <v>1069</v>
      </c>
    </row>
    <row r="425" spans="1:5" ht="267.75">
      <c r="A425" t="s">
        <v>61</v>
      </c>
      <c r="E425" s="37" t="s">
        <v>1070</v>
      </c>
    </row>
    <row r="426" spans="1:16" ht="12.75">
      <c r="A426" s="26" t="s">
        <v>52</v>
      </c>
      <c s="31" t="s">
        <v>1071</v>
      </c>
      <c s="31" t="s">
        <v>1072</v>
      </c>
      <c s="26" t="s">
        <v>54</v>
      </c>
      <c s="32" t="s">
        <v>1073</v>
      </c>
      <c s="33" t="s">
        <v>82</v>
      </c>
      <c s="34">
        <v>9</v>
      </c>
      <c s="35">
        <v>0</v>
      </c>
      <c s="35">
        <f>ROUND(ROUND(H426,2)*ROUND(G426,3),2)</f>
      </c>
      <c s="33" t="s">
        <v>57</v>
      </c>
      <c r="O426">
        <f>(I426*21)/100</f>
      </c>
      <c t="s">
        <v>27</v>
      </c>
    </row>
    <row r="427" spans="1:5" ht="12.75">
      <c r="A427" s="36" t="s">
        <v>58</v>
      </c>
      <c r="E427" s="37" t="s">
        <v>54</v>
      </c>
    </row>
    <row r="428" spans="1:5" ht="38.25">
      <c r="A428" s="38" t="s">
        <v>59</v>
      </c>
      <c r="E428" s="39" t="s">
        <v>1074</v>
      </c>
    </row>
    <row r="429" spans="1:5" ht="267.75">
      <c r="A429" t="s">
        <v>61</v>
      </c>
      <c r="E429" s="37" t="s">
        <v>1075</v>
      </c>
    </row>
    <row r="430" spans="1:16" ht="12.75">
      <c r="A430" s="26" t="s">
        <v>52</v>
      </c>
      <c s="31" t="s">
        <v>1076</v>
      </c>
      <c s="31" t="s">
        <v>1077</v>
      </c>
      <c s="26" t="s">
        <v>54</v>
      </c>
      <c s="32" t="s">
        <v>1078</v>
      </c>
      <c s="33" t="s">
        <v>82</v>
      </c>
      <c s="34">
        <v>2</v>
      </c>
      <c s="35">
        <v>0</v>
      </c>
      <c s="35">
        <f>ROUND(ROUND(H430,2)*ROUND(G430,3),2)</f>
      </c>
      <c s="33" t="s">
        <v>325</v>
      </c>
      <c r="O430">
        <f>(I430*21)/100</f>
      </c>
      <c t="s">
        <v>27</v>
      </c>
    </row>
    <row r="431" spans="1:5" ht="12.75">
      <c r="A431" s="36" t="s">
        <v>58</v>
      </c>
      <c r="E431" s="37" t="s">
        <v>54</v>
      </c>
    </row>
    <row r="432" spans="1:5" ht="38.25">
      <c r="A432" s="38" t="s">
        <v>59</v>
      </c>
      <c r="E432" s="39" t="s">
        <v>1079</v>
      </c>
    </row>
    <row r="433" spans="1:5" ht="25.5">
      <c r="A433" t="s">
        <v>61</v>
      </c>
      <c r="E433" s="37" t="s">
        <v>1080</v>
      </c>
    </row>
    <row r="434" spans="1:16" ht="12.75">
      <c r="A434" s="26" t="s">
        <v>52</v>
      </c>
      <c s="31" t="s">
        <v>1081</v>
      </c>
      <c s="31" t="s">
        <v>1082</v>
      </c>
      <c s="26" t="s">
        <v>54</v>
      </c>
      <c s="32" t="s">
        <v>1083</v>
      </c>
      <c s="33" t="s">
        <v>294</v>
      </c>
      <c s="34">
        <v>1</v>
      </c>
      <c s="35">
        <v>0</v>
      </c>
      <c s="35">
        <f>ROUND(ROUND(H434,2)*ROUND(G434,3),2)</f>
      </c>
      <c s="33" t="s">
        <v>325</v>
      </c>
      <c r="O434">
        <f>(I434*21)/100</f>
      </c>
      <c t="s">
        <v>27</v>
      </c>
    </row>
    <row r="435" spans="1:5" ht="12.75">
      <c r="A435" s="36" t="s">
        <v>58</v>
      </c>
      <c r="E435" s="37" t="s">
        <v>54</v>
      </c>
    </row>
    <row r="436" spans="1:5" ht="76.5">
      <c r="A436" s="38" t="s">
        <v>59</v>
      </c>
      <c r="E436" s="39" t="s">
        <v>1084</v>
      </c>
    </row>
    <row r="437" spans="1:5" ht="25.5">
      <c r="A437" t="s">
        <v>61</v>
      </c>
      <c r="E437" s="37" t="s">
        <v>1085</v>
      </c>
    </row>
    <row r="438" spans="1:16" ht="12.75">
      <c r="A438" s="26" t="s">
        <v>52</v>
      </c>
      <c s="31" t="s">
        <v>1086</v>
      </c>
      <c s="31" t="s">
        <v>1087</v>
      </c>
      <c s="26" t="s">
        <v>54</v>
      </c>
      <c s="32" t="s">
        <v>1088</v>
      </c>
      <c s="33" t="s">
        <v>82</v>
      </c>
      <c s="34">
        <v>1</v>
      </c>
      <c s="35">
        <v>0</v>
      </c>
      <c s="35">
        <f>ROUND(ROUND(H438,2)*ROUND(G438,3),2)</f>
      </c>
      <c s="33" t="s">
        <v>325</v>
      </c>
      <c r="O438">
        <f>(I438*21)/100</f>
      </c>
      <c t="s">
        <v>27</v>
      </c>
    </row>
    <row r="439" spans="1:5" ht="12.75">
      <c r="A439" s="36" t="s">
        <v>58</v>
      </c>
      <c r="E439" s="37" t="s">
        <v>54</v>
      </c>
    </row>
    <row r="440" spans="1:5" ht="38.25">
      <c r="A440" s="38" t="s">
        <v>59</v>
      </c>
      <c r="E440" s="39" t="s">
        <v>1089</v>
      </c>
    </row>
    <row r="441" spans="1:5" ht="89.25">
      <c r="A441" t="s">
        <v>61</v>
      </c>
      <c r="E441" s="37" t="s">
        <v>1090</v>
      </c>
    </row>
    <row r="442" spans="1:18" ht="12.75" customHeight="1">
      <c r="A442" s="6" t="s">
        <v>50</v>
      </c>
      <c s="6"/>
      <c s="41" t="s">
        <v>176</v>
      </c>
      <c s="6"/>
      <c s="29" t="s">
        <v>177</v>
      </c>
      <c s="6"/>
      <c s="6"/>
      <c s="6"/>
      <c s="42">
        <f>0+Q442</f>
      </c>
      <c s="6"/>
      <c r="O442">
        <f>0+R442</f>
      </c>
      <c r="Q442">
        <f>0+I443+I447</f>
      </c>
      <c>
        <f>0+O443+O447</f>
      </c>
    </row>
    <row r="443" spans="1:16" ht="38.25">
      <c r="A443" s="26" t="s">
        <v>52</v>
      </c>
      <c s="31" t="s">
        <v>1091</v>
      </c>
      <c s="31" t="s">
        <v>658</v>
      </c>
      <c s="26" t="s">
        <v>659</v>
      </c>
      <c s="32" t="s">
        <v>1092</v>
      </c>
      <c s="33" t="s">
        <v>182</v>
      </c>
      <c s="34">
        <v>1334.712</v>
      </c>
      <c s="35">
        <v>0</v>
      </c>
      <c s="35">
        <f>ROUND(ROUND(H443,2)*ROUND(G443,3),2)</f>
      </c>
      <c s="33" t="s">
        <v>325</v>
      </c>
      <c r="O443">
        <f>(I443*21)/100</f>
      </c>
      <c t="s">
        <v>27</v>
      </c>
    </row>
    <row r="444" spans="1:5" ht="12.75">
      <c r="A444" s="36" t="s">
        <v>58</v>
      </c>
      <c r="E444" s="37" t="s">
        <v>183</v>
      </c>
    </row>
    <row r="445" spans="1:5" ht="25.5">
      <c r="A445" s="38" t="s">
        <v>59</v>
      </c>
      <c r="E445" s="39" t="s">
        <v>1093</v>
      </c>
    </row>
    <row r="446" spans="1:5" ht="229.5">
      <c r="A446" t="s">
        <v>61</v>
      </c>
      <c r="E446" s="37" t="s">
        <v>1094</v>
      </c>
    </row>
    <row r="447" spans="1:16" ht="25.5">
      <c r="A447" s="26" t="s">
        <v>52</v>
      </c>
      <c s="31" t="s">
        <v>1095</v>
      </c>
      <c s="31" t="s">
        <v>1096</v>
      </c>
      <c s="26" t="s">
        <v>290</v>
      </c>
      <c s="32" t="s">
        <v>1097</v>
      </c>
      <c s="33" t="s">
        <v>182</v>
      </c>
      <c s="34">
        <v>13256.536</v>
      </c>
      <c s="35">
        <v>0</v>
      </c>
      <c s="35">
        <f>ROUND(ROUND(H447,2)*ROUND(G447,3),2)</f>
      </c>
      <c s="33" t="s">
        <v>325</v>
      </c>
      <c r="O447">
        <f>(I447*21)/100</f>
      </c>
      <c t="s">
        <v>27</v>
      </c>
    </row>
    <row r="448" spans="1:5" ht="12.75">
      <c r="A448" s="36" t="s">
        <v>58</v>
      </c>
      <c r="E448" s="37" t="s">
        <v>183</v>
      </c>
    </row>
    <row r="449" spans="1:5" ht="255">
      <c r="A449" s="38" t="s">
        <v>59</v>
      </c>
      <c r="E449" s="39" t="s">
        <v>1098</v>
      </c>
    </row>
    <row r="450" spans="1:5" ht="89.25">
      <c r="A450" t="s">
        <v>61</v>
      </c>
      <c r="E450" s="37" t="s">
        <v>1099</v>
      </c>
    </row>
    <row r="451" spans="1:18" ht="12.75" customHeight="1">
      <c r="A451" s="6" t="s">
        <v>50</v>
      </c>
      <c s="6"/>
      <c s="41" t="s">
        <v>1100</v>
      </c>
      <c s="6"/>
      <c s="29" t="s">
        <v>1101</v>
      </c>
      <c s="6"/>
      <c s="6"/>
      <c s="6"/>
      <c s="42">
        <f>0+Q451</f>
      </c>
      <c s="6"/>
      <c r="O451">
        <f>0+R451</f>
      </c>
      <c r="Q451">
        <f>0+I452+I456</f>
      </c>
      <c>
        <f>0+O452+O456</f>
      </c>
    </row>
    <row r="452" spans="1:16" ht="25.5">
      <c r="A452" s="26" t="s">
        <v>52</v>
      </c>
      <c s="31" t="s">
        <v>1102</v>
      </c>
      <c s="31" t="s">
        <v>1103</v>
      </c>
      <c s="26" t="s">
        <v>54</v>
      </c>
      <c s="32" t="s">
        <v>1104</v>
      </c>
      <c s="33" t="s">
        <v>182</v>
      </c>
      <c s="34">
        <v>136.664</v>
      </c>
      <c s="35">
        <v>0</v>
      </c>
      <c s="35">
        <f>ROUND(ROUND(H452,2)*ROUND(G452,3),2)</f>
      </c>
      <c s="33" t="s">
        <v>325</v>
      </c>
      <c r="O452">
        <f>(I452*21)/100</f>
      </c>
      <c t="s">
        <v>27</v>
      </c>
    </row>
    <row r="453" spans="1:5" ht="12.75">
      <c r="A453" s="36" t="s">
        <v>58</v>
      </c>
      <c r="E453" s="37" t="s">
        <v>54</v>
      </c>
    </row>
    <row r="454" spans="1:5" ht="76.5">
      <c r="A454" s="38" t="s">
        <v>59</v>
      </c>
      <c r="E454" s="39" t="s">
        <v>1105</v>
      </c>
    </row>
    <row r="455" spans="1:5" ht="63.75">
      <c r="A455" t="s">
        <v>61</v>
      </c>
      <c r="E455" s="37" t="s">
        <v>1106</v>
      </c>
    </row>
    <row r="456" spans="1:16" ht="38.25">
      <c r="A456" s="26" t="s">
        <v>52</v>
      </c>
      <c s="31" t="s">
        <v>1107</v>
      </c>
      <c s="31" t="s">
        <v>1108</v>
      </c>
      <c s="26" t="s">
        <v>54</v>
      </c>
      <c s="32" t="s">
        <v>1109</v>
      </c>
      <c s="33" t="s">
        <v>182</v>
      </c>
      <c s="34">
        <v>136.664</v>
      </c>
      <c s="35">
        <v>0</v>
      </c>
      <c s="35">
        <f>ROUND(ROUND(H456,2)*ROUND(G456,3),2)</f>
      </c>
      <c s="33" t="s">
        <v>325</v>
      </c>
      <c r="O456">
        <f>(I456*21)/100</f>
      </c>
      <c t="s">
        <v>27</v>
      </c>
    </row>
    <row r="457" spans="1:5" ht="12.75">
      <c r="A457" s="36" t="s">
        <v>58</v>
      </c>
      <c r="E457" s="37" t="s">
        <v>54</v>
      </c>
    </row>
    <row r="458" spans="1:5" ht="76.5">
      <c r="A458" s="38" t="s">
        <v>59</v>
      </c>
      <c r="E458" s="39" t="s">
        <v>1110</v>
      </c>
    </row>
    <row r="459" spans="1:5" ht="102">
      <c r="A459" t="s">
        <v>61</v>
      </c>
      <c r="E459" s="37" t="s">
        <v>1111</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